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保育所分園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'保育所分園積算表（処遇Ⅱ）'!$C$19:$L$19</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第５号様式!$A$1:$AM$37</definedName>
    <definedName name="_xlnm.Print_Area" localSheetId="0">'保育所分園積算表（処遇Ⅱ）'!$A$1:$AF$71</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AC44" i="88" l="1"/>
  <c r="AG17" i="73" l="1"/>
  <c r="AG23" i="73" s="1"/>
  <c r="AC9" i="73"/>
  <c r="AC11" i="73"/>
  <c r="AC8" i="73"/>
  <c r="AG6" i="73"/>
  <c r="AG22" i="73" l="1"/>
  <c r="AA46" i="88"/>
  <c r="W31" i="88"/>
  <c r="R15" i="88"/>
  <c r="AG29" i="73" l="1"/>
  <c r="AG27" i="73"/>
  <c r="AC43" i="88"/>
  <c r="AC19" i="88" l="1"/>
  <c r="AC4" i="73" l="1"/>
  <c r="AC42" i="88" l="1"/>
  <c r="AC41" i="88"/>
  <c r="AC40" i="88"/>
  <c r="AC39" i="88"/>
  <c r="AC38" i="88"/>
  <c r="W33" i="88"/>
  <c r="W32" i="88"/>
  <c r="S31" i="88"/>
  <c r="W30" i="88"/>
  <c r="W27" i="88"/>
  <c r="W26" i="88"/>
  <c r="W25" i="88"/>
  <c r="S25" i="88"/>
  <c r="W24" i="88"/>
  <c r="R19" i="88"/>
  <c r="AC15" i="88"/>
  <c r="AC34" i="88" l="1"/>
  <c r="AC28" i="88"/>
  <c r="AG21" i="73" s="1"/>
  <c r="AA50" i="88" l="1"/>
  <c r="X51" i="88" s="1"/>
  <c r="AA48" i="88"/>
  <c r="X49" i="88" s="1"/>
  <c r="X47" i="88" s="1"/>
  <c r="AA64" i="88" l="1"/>
  <c r="AA65" i="88" s="1"/>
  <c r="AG33" i="73" l="1"/>
  <c r="X66" i="88" l="1"/>
  <c r="X67"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S25" authorId="0" shapeId="0">
      <text>
        <r>
          <rPr>
            <sz val="9"/>
            <color indexed="81"/>
            <rFont val="ＭＳ Ｐゴシック"/>
            <family val="3"/>
            <charset val="128"/>
          </rPr>
          <t>下の「３歳児配置改善加算」において、「○」を選択したら「15」、「－」を選択したら「20」が表示される。</t>
        </r>
      </text>
    </comment>
    <comment ref="S31" authorId="0" shapeId="0">
      <text>
        <r>
          <rPr>
            <sz val="9"/>
            <color indexed="81"/>
            <rFont val="ＭＳ Ｐゴシック"/>
            <family val="3"/>
            <charset val="128"/>
          </rPr>
          <t>下の「３歳児配置改善加算」において、「○」を選択したら「15」、「－」を選択したら「20」が表示される。</t>
        </r>
      </text>
    </comment>
    <comment ref="T37" authorId="0" shapeId="0">
      <text>
        <r>
          <rPr>
            <sz val="9"/>
            <color indexed="81"/>
            <rFont val="ＭＳ Ｐゴシック"/>
            <family val="3"/>
            <charset val="128"/>
          </rPr>
          <t>プルダウンで選択。</t>
        </r>
      </text>
    </comment>
    <comment ref="X55" authorId="0" shapeId="0">
      <text>
        <r>
          <rPr>
            <sz val="9"/>
            <color indexed="81"/>
            <rFont val="MS P ゴシック"/>
            <family val="3"/>
            <charset val="128"/>
          </rPr>
          <t>プルダウンで選択。</t>
        </r>
      </text>
    </comment>
    <comment ref="X57"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<sst xmlns="http://schemas.openxmlformats.org/spreadsheetml/2006/main" count="175" uniqueCount="104">
  <si>
    <t>施設・事業種別</t>
    <rPh sb="0" eb="2">
      <t>シセツ</t>
    </rPh>
    <rPh sb="3" eb="5">
      <t>ジギョウ</t>
    </rPh>
    <rPh sb="5" eb="7">
      <t>シュベツ</t>
    </rPh>
    <phoneticPr fontId="1"/>
  </si>
  <si>
    <t>横浜市</t>
    <rPh sb="0" eb="3">
      <t>ヨコハマシ</t>
    </rPh>
    <phoneticPr fontId="11"/>
  </si>
  <si>
    <t>印</t>
    <rPh sb="0" eb="1">
      <t>イン</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</si>
  <si>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</si>
  <si>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</si>
  <si>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</si>
  <si>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</si>
  <si>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</si>
  <si>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</si>
  <si>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</si>
  <si>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</si>
  <si>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</si>
  <si>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</si>
  <si>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</si>
  <si>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</si>
  <si>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</si>
  <si>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</si>
  <si>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３歳児配置改善加算</t>
    <rPh sb="1" eb="3">
      <t>サイジ</t>
    </rPh>
    <rPh sb="3" eb="5">
      <t>ハイチ</t>
    </rPh>
    <rPh sb="5" eb="7">
      <t>カイゼン</t>
    </rPh>
    <rPh sb="7" eb="9">
      <t>カサン</t>
    </rPh>
    <phoneticPr fontId="1"/>
  </si>
  <si>
    <t>保育所</t>
    <rPh sb="0" eb="2">
      <t>ホイク</t>
    </rPh>
    <rPh sb="2" eb="3">
      <t>ショ</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</si>
  <si>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</si>
  <si>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</si>
  <si>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</si>
  <si>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</si>
  <si>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</si>
  <si>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</si>
  <si>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</si>
  <si>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</si>
  <si>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</si>
  <si>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</si>
  <si>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</si>
  <si>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</si>
  <si>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</si>
  <si>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</si>
  <si>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４歳以上児</t>
    <rPh sb="1" eb="2">
      <t>サイ</t>
    </rPh>
    <rPh sb="2" eb="4">
      <t>イジョウ</t>
    </rPh>
    <rPh sb="4" eb="5">
      <t>ジ</t>
    </rPh>
    <phoneticPr fontId="1"/>
  </si>
  <si>
    <t>３歳児※</t>
    <rPh sb="1" eb="3">
      <t>サイジ</t>
    </rPh>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</si>
  <si>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</si>
  <si>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</si>
  <si>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</si>
  <si>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主任保育士専任加算</t>
    <rPh sb="0" eb="2">
      <t>シュニン</t>
    </rPh>
    <rPh sb="2" eb="5">
      <t>ホイクシ</t>
    </rPh>
    <rPh sb="5" eb="7">
      <t>センニン</t>
    </rPh>
    <rPh sb="7" eb="9">
      <t>カサン</t>
    </rPh>
    <phoneticPr fontId="1"/>
  </si>
  <si>
    <t>事務職員雇上加算</t>
    <rPh sb="0" eb="2">
      <t>ジム</t>
    </rPh>
    <rPh sb="2" eb="4">
      <t>ショクイン</t>
    </rPh>
    <rPh sb="4" eb="5">
      <t>ヤトイ</t>
    </rPh>
    <rPh sb="5" eb="6">
      <t>ア</t>
    </rPh>
    <rPh sb="6" eb="8">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</si>
  <si>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</si>
  <si>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</si>
  <si>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</si>
  <si>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</si>
  <si>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</si>
  <si>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</si>
  <si>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</si>
  <si>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</si>
  <si>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</si>
  <si>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</si>
  <si>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</si>
  <si>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保育所
（分園有）</t>
    <rPh sb="0" eb="2">
      <t>ホイク</t>
    </rPh>
    <rPh sb="2" eb="3">
      <t>ショ</t>
    </rPh>
    <rPh sb="5" eb="7">
      <t>ブンエン</t>
    </rPh>
    <rPh sb="7" eb="8">
      <t>アリ</t>
    </rPh>
    <phoneticPr fontId="11"/>
  </si>
  <si>
    <t>【本園】</t>
    <rPh sb="1" eb="2">
      <t>ホン</t>
    </rPh>
    <rPh sb="2" eb="3">
      <t>エン</t>
    </rPh>
    <phoneticPr fontId="1"/>
  </si>
  <si>
    <t>→</t>
    <phoneticPr fontId="1"/>
  </si>
  <si>
    <t>a.</t>
    <phoneticPr fontId="1"/>
  </si>
  <si>
    <t>【分園】</t>
    <rPh sb="1" eb="2">
      <t>ブン</t>
    </rPh>
    <rPh sb="2" eb="3">
      <t>エン</t>
    </rPh>
    <phoneticPr fontId="1"/>
  </si>
  <si>
    <t>b.</t>
    <phoneticPr fontId="1"/>
  </si>
  <si>
    <t>年齢別児童数
（本園）</t>
    <rPh sb="0" eb="2">
      <t>ネンレイ</t>
    </rPh>
    <rPh sb="2" eb="3">
      <t>ベツ</t>
    </rPh>
    <rPh sb="3" eb="5">
      <t>ジドウ</t>
    </rPh>
    <rPh sb="5" eb="6">
      <t>スウ</t>
    </rPh>
    <rPh sb="8" eb="9">
      <t>ホン</t>
    </rPh>
    <rPh sb="9" eb="10">
      <t>エン</t>
    </rPh>
    <phoneticPr fontId="4"/>
  </si>
  <si>
    <t>÷</t>
    <phoneticPr fontId="1"/>
  </si>
  <si>
    <t>＝</t>
    <phoneticPr fontId="1"/>
  </si>
  <si>
    <t>÷</t>
    <phoneticPr fontId="1"/>
  </si>
  <si>
    <t>合計（小数点第１位四捨五入）</t>
    <phoneticPr fontId="1"/>
  </si>
  <si>
    <t>→</t>
    <phoneticPr fontId="1"/>
  </si>
  <si>
    <t>c.</t>
    <phoneticPr fontId="1"/>
  </si>
  <si>
    <t>年齢別児童数
（分園）</t>
    <rPh sb="0" eb="2">
      <t>ネンレイ</t>
    </rPh>
    <rPh sb="2" eb="3">
      <t>ベツ</t>
    </rPh>
    <rPh sb="3" eb="5">
      <t>ジドウ</t>
    </rPh>
    <rPh sb="5" eb="6">
      <t>スウ</t>
    </rPh>
    <rPh sb="8" eb="9">
      <t>ブン</t>
    </rPh>
    <rPh sb="9" eb="10">
      <t>エン</t>
    </rPh>
    <phoneticPr fontId="4"/>
  </si>
  <si>
    <t>d.</t>
    <phoneticPr fontId="1"/>
  </si>
  <si>
    <t xml:space="preserve"> （＋1.4）</t>
    <phoneticPr fontId="1"/>
  </si>
  <si>
    <t>e.</t>
    <phoneticPr fontId="1"/>
  </si>
  <si>
    <t>f.</t>
    <phoneticPr fontId="1"/>
  </si>
  <si>
    <t xml:space="preserve"> （＋1）</t>
    <phoneticPr fontId="1"/>
  </si>
  <si>
    <t>g.</t>
    <phoneticPr fontId="1"/>
  </si>
  <si>
    <t xml:space="preserve"> （＋0.3）</t>
    <phoneticPr fontId="1"/>
  </si>
  <si>
    <t>h.</t>
    <phoneticPr fontId="1"/>
  </si>
  <si>
    <t xml:space="preserve"> （＋0.5）</t>
    <phoneticPr fontId="1"/>
  </si>
  <si>
    <t>i.</t>
    <phoneticPr fontId="1"/>
  </si>
  <si>
    <t xml:space="preserve"> （＋１）</t>
    <phoneticPr fontId="1"/>
  </si>
  <si>
    <t>j.</t>
    <phoneticPr fontId="1"/>
  </si>
  <si>
    <t>「人数Ａ」及び「人数Ｂ」の算定の基礎となる職員数
　　（ａ～jの合計：小数点第１位四捨五入）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</si>
  <si>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</si>
  <si>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</si>
  <si>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</si>
  <si>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</si>
  <si>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</si>
  <si>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</si>
  <si>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</si>
  <si>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</si>
  <si>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令和２年度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</si>
  <si>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</si>
  <si>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</si>
  <si>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</si>
  <si>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加算認定申請書 （処遇改善等加算Ⅱ及び職員処遇改善費）（令和２年度）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28" eb="30">
      <t>レイワ</t>
    </rPh>
    <rPh sb="31" eb="33">
      <t>ネンド</t>
    </rPh>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</si>
  <si>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</si>
  <si>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</si>
  <si>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xml:space="preserve">  ※３歳児配置改善加算を受ける場合は「１５」、受けない場合は「20」で除する。　　　</t>
    <rPh sb="4" eb="6">
      <t>サイジ</t>
    </rPh>
    <rPh sb="6" eb="8">
      <t>ハイチ</t>
    </rPh>
    <rPh sb="8" eb="10">
      <t>カイゼン</t>
    </rPh>
    <rPh sb="10" eb="12">
      <t>カサン</t>
    </rPh>
    <rPh sb="13" eb="14">
      <t>ウ</t>
    </rPh>
    <rPh sb="16" eb="18">
      <t>バアイ</t>
    </rPh>
    <rPh sb="24" eb="25">
      <t>ウ</t>
    </rPh>
    <rPh sb="28" eb="30">
      <t>バアイ</t>
    </rPh>
    <rPh sb="36" eb="37">
      <t>ジョ</t>
    </rPh>
    <phoneticPr fontId="1"/>
  </si>
  <si>
    <t>栄養管理加算（A：配置）</t>
    <rPh sb="0" eb="2">
      <t>エイヨウ</t>
    </rPh>
    <rPh sb="2" eb="4">
      <t>カンリ</t>
    </rPh>
    <rPh sb="4" eb="6">
      <t>カサン</t>
    </rPh>
    <rPh sb="9" eb="11">
      <t>ハイチ</t>
    </rPh>
    <phoneticPr fontId="1"/>
  </si>
  <si>
    <t>k.</t>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</si>
  <si>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</si>
  <si>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</si>
  <si>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の有無（本園）</t>
    </r>
    <rPh sb="0" eb="2">
      <t>ホイク</t>
    </rPh>
    <rPh sb="2" eb="4">
      <t>ヒョウジュン</t>
    </rPh>
    <rPh sb="4" eb="6">
      <t>ジカン</t>
    </rPh>
    <rPh sb="6" eb="8">
      <t>ニンテイ</t>
    </rPh>
    <rPh sb="9" eb="10">
      <t>コ</t>
    </rPh>
    <rPh sb="13" eb="15">
      <t>ウム</t>
    </rPh>
    <rPh sb="16" eb="17">
      <t>ホン</t>
    </rPh>
    <rPh sb="17" eb="18">
      <t>エン</t>
    </rPh>
    <phoneticPr fontId="1"/>
  </si>
  <si>
    <r>
      <t>保育標準時間認定の</t>
    </r>
    <r>
      <rPr>
        <sz val="11"/>
        <rFont val="ＭＳ Ｐゴシック"/>
        <family val="3"/>
        <charset val="128"/>
        <scheme val="minor"/>
      </rPr>
      <t>子ども</t>
    </r>
    <r>
      <rPr>
        <sz val="11"/>
        <rFont val="ＭＳ Ｐゴシック"/>
        <family val="2"/>
        <charset val="128"/>
        <scheme val="minor"/>
      </rPr>
      <t>の有無（分園）</t>
    </r>
    <rPh sb="0" eb="2">
      <t>ホイク</t>
    </rPh>
    <rPh sb="2" eb="4">
      <t>ヒョウジュン</t>
    </rPh>
    <rPh sb="4" eb="6">
      <t>ジカン</t>
    </rPh>
    <rPh sb="6" eb="8">
      <t>ニンテイ</t>
    </rPh>
    <rPh sb="9" eb="10">
      <t>コ</t>
    </rPh>
    <rPh sb="13" eb="15">
      <t>ウム</t>
    </rPh>
    <rPh sb="16" eb="17">
      <t>ブン</t>
    </rPh>
    <rPh sb="17" eb="18">
      <t>エン</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</si>
  <si>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</si>
  <si>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</si>
  <si>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</si>
  <si>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 xml:space="preserve"> （＋0.6）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</si>
</sst>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s>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b/>
      <sz val="12"/>
      <name val="HGｺﾞｼｯｸM"/>
      <family val="3"/>
      <charset val="128"/>
    </font>
    <font>
      <sz val="11"/>
      <name val="HGP創英角ｺﾞｼｯｸUB"/>
      <family val="3"/>
      <charset val="128"/>
    </font>
    <font>
      <sz val="9"/>
      <color indexed="81"/>
      <name val="MS P ゴシック"/>
      <family val="3"/>
      <charset val="128"/>
    </font>
    <font>
      <b/>
      <sz val="12"/>
      <name val="ＭＳ Ｐゴシック"/>
      <family val="3"/>
      <charset val="128"/>
      <scheme val="minor"/>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s>
  <borders count="78">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n">
        <color auto="1"/>
      </right>
      <top style="dotted">
        <color indexed="64"/>
      </top>
      <bottom style="thin">
        <color auto="1"/>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20">
    <xf numFmtId="0" fontId="0" fillId="0" borderId="0" xfId="0">
      <alignment vertical="center"/>
    </xf>
    <xf numFmtId="0" fontId="9" fillId="2" borderId="0" xfId="0" applyFont="1" applyFill="1">
      <alignment vertical="center"/>
    </xf>
    <xf numFmtId="0" fontId="12" fillId="2" borderId="0" xfId="0" applyFont="1" applyFill="1" applyAlignment="1">
      <alignment horizontal="center" vertical="center"/>
    </xf>
    <xf numFmtId="0" fontId="9" fillId="2" borderId="0" xfId="0" applyFont="1" applyFill="1" applyBorder="1">
      <alignment vertical="center"/>
    </xf>
    <xf numFmtId="0" fontId="9" fillId="2" borderId="1" xfId="0" applyFont="1" applyFill="1" applyBorder="1">
      <alignment vertical="center"/>
    </xf>
    <xf numFmtId="0" fontId="9" fillId="2" borderId="7" xfId="0" applyFont="1" applyFill="1" applyBorder="1">
      <alignment vertical="center"/>
    </xf>
    <xf numFmtId="0" fontId="9" fillId="2" borderId="16" xfId="0" applyFont="1" applyFill="1" applyBorder="1">
      <alignment vertical="center"/>
    </xf>
    <xf numFmtId="0" fontId="9" fillId="2" borderId="10" xfId="0" applyFont="1" applyFill="1" applyBorder="1">
      <alignment vertical="center"/>
    </xf>
    <xf numFmtId="0" fontId="9" fillId="2" borderId="18" xfId="0" applyFont="1" applyFill="1" applyBorder="1">
      <alignment vertical="center"/>
    </xf>
    <xf numFmtId="0" fontId="9" fillId="2" borderId="4" xfId="0" applyFont="1" applyFill="1" applyBorder="1" applyAlignment="1">
      <alignment horizontal="left" vertical="center" wrapText="1"/>
    </xf>
    <xf numFmtId="0" fontId="9" fillId="2" borderId="0" xfId="0" applyFont="1" applyFill="1" applyAlignment="1">
      <alignment horizontal="center" vertical="center" textRotation="255" shrinkToFit="1"/>
    </xf>
    <xf numFmtId="0" fontId="9" fillId="2" borderId="4" xfId="0" applyFont="1" applyFill="1" applyBorder="1" applyAlignment="1">
      <alignment vertical="center"/>
    </xf>
    <xf numFmtId="0" fontId="9" fillId="2" borderId="4" xfId="0" applyFont="1" applyFill="1" applyBorder="1">
      <alignment vertical="center"/>
    </xf>
    <xf numFmtId="0" fontId="9" fillId="2" borderId="4" xfId="0" applyFont="1" applyFill="1" applyBorder="1" applyAlignment="1">
      <alignment horizontal="center" vertical="center" textRotation="255" shrinkToFit="1"/>
    </xf>
    <xf numFmtId="0" fontId="9" fillId="2" borderId="4" xfId="0" applyFont="1" applyFill="1" applyBorder="1" applyAlignment="1">
      <alignment vertical="center" wrapText="1"/>
    </xf>
    <xf numFmtId="0" fontId="9" fillId="2" borderId="9" xfId="0" applyFont="1" applyFill="1" applyBorder="1" applyAlignment="1">
      <alignment vertical="center"/>
    </xf>
    <xf numFmtId="0" fontId="9" fillId="2" borderId="0" xfId="0" applyFont="1" applyFill="1" applyBorder="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0" xfId="0" applyFont="1" applyFill="1" applyBorder="1" applyAlignment="1">
      <alignment horizontal="left" vertical="center" wrapText="1"/>
    </xf>
    <xf numFmtId="0" fontId="17" fillId="0" borderId="0" xfId="20" applyFont="1" applyBorder="1" applyAlignment="1" applyProtection="1">
      <alignment horizontal="left" vertical="center"/>
    </xf>
    <xf numFmtId="0" fontId="9" fillId="2" borderId="64" xfId="0" applyFont="1" applyFill="1" applyBorder="1">
      <alignment vertical="center"/>
    </xf>
    <xf numFmtId="0" fontId="9" fillId="2" borderId="13" xfId="0" applyFont="1" applyFill="1" applyBorder="1">
      <alignment vertical="center"/>
    </xf>
    <xf numFmtId="0" fontId="19" fillId="0" borderId="0" xfId="20" applyFont="1" applyAlignment="1" applyProtection="1">
      <alignment horizontal="left" vertical="center"/>
    </xf>
    <xf numFmtId="0" fontId="9" fillId="2" borderId="41" xfId="3" applyFont="1" applyFill="1" applyBorder="1" applyAlignment="1" applyProtection="1">
      <alignment vertical="center" shrinkToFit="1"/>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51"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9" fillId="2" borderId="55" xfId="0" applyFont="1" applyFill="1" applyBorder="1" applyAlignment="1" applyProtection="1">
      <alignment horizontal="left" vertical="center"/>
    </xf>
    <xf numFmtId="0" fontId="9" fillId="2" borderId="53" xfId="0" applyFont="1" applyFill="1" applyBorder="1" applyAlignment="1" applyProtection="1">
      <alignment horizontal="center" vertical="center" textRotation="255" shrinkToFit="1"/>
    </xf>
    <xf numFmtId="0" fontId="9" fillId="2" borderId="53" xfId="0" applyFont="1" applyFill="1" applyBorder="1" applyProtection="1">
      <alignment vertical="center"/>
    </xf>
    <xf numFmtId="0" fontId="9" fillId="2" borderId="53" xfId="0" applyFont="1" applyFill="1" applyBorder="1" applyAlignment="1" applyProtection="1">
      <alignment horizontal="right" vertical="center" wrapText="1"/>
    </xf>
    <xf numFmtId="0" fontId="9" fillId="2" borderId="53"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23" fillId="0" borderId="0" xfId="0" applyFont="1">
      <alignment vertical="center"/>
    </xf>
    <xf numFmtId="0" fontId="23" fillId="5" borderId="0" xfId="0" applyFont="1" applyFill="1">
      <alignment vertical="center"/>
    </xf>
    <xf numFmtId="0" fontId="23" fillId="0" borderId="0" xfId="0" applyFont="1" applyFill="1">
      <alignment vertical="center"/>
    </xf>
    <xf numFmtId="0" fontId="16" fillId="0" borderId="0" xfId="20" applyFont="1" applyAlignment="1" applyProtection="1">
      <alignment horizontal="center" vertical="center" wrapText="1"/>
    </xf>
    <xf numFmtId="0" fontId="16" fillId="0" borderId="0" xfId="20" applyFont="1" applyAlignment="1" applyProtection="1">
      <alignment horizontal="center" vertical="center"/>
    </xf>
    <xf numFmtId="0" fontId="15" fillId="0" borderId="0" xfId="20" applyFont="1" applyFill="1" applyBorder="1" applyAlignment="1" applyProtection="1">
      <alignment horizontal="center" vertical="center"/>
    </xf>
    <xf numFmtId="0" fontId="10" fillId="0" borderId="0" xfId="20" applyFont="1" applyFill="1" applyBorder="1" applyAlignment="1" applyProtection="1">
      <alignment horizontal="left" vertical="center" wrapText="1"/>
    </xf>
    <xf numFmtId="0" fontId="23" fillId="4" borderId="68" xfId="0" applyFont="1" applyFill="1" applyBorder="1" applyAlignment="1" applyProtection="1">
      <alignment horizontal="center" vertical="center"/>
      <protection locked="0"/>
    </xf>
    <xf numFmtId="0" fontId="23" fillId="4" borderId="69" xfId="0" applyFont="1" applyFill="1" applyBorder="1" applyAlignment="1" applyProtection="1">
      <alignment horizontal="center" vertical="center"/>
      <protection locked="0"/>
    </xf>
    <xf numFmtId="0" fontId="27" fillId="4" borderId="4" xfId="0" applyFont="1" applyFill="1" applyBorder="1" applyAlignment="1" applyProtection="1">
      <alignment horizontal="center" vertical="center"/>
      <protection locked="0"/>
    </xf>
    <xf numFmtId="0" fontId="27" fillId="4" borderId="43" xfId="0" applyFont="1" applyFill="1" applyBorder="1" applyAlignment="1" applyProtection="1">
      <alignment horizontal="center" vertical="center"/>
      <protection locked="0"/>
    </xf>
    <xf numFmtId="0" fontId="10" fillId="0" borderId="0" xfId="20" applyFont="1" applyFill="1" applyBorder="1" applyAlignment="1" applyProtection="1">
      <alignment horizontal="left" vertical="center" wrapText="1"/>
    </xf>
    <xf numFmtId="0" fontId="23" fillId="4" borderId="31" xfId="0" applyFont="1" applyFill="1" applyBorder="1" applyAlignment="1" applyProtection="1">
      <alignment horizontal="center" vertical="center"/>
      <protection locked="0"/>
    </xf>
    <xf numFmtId="0" fontId="23" fillId="4" borderId="30" xfId="0" applyFont="1" applyFill="1" applyBorder="1" applyAlignment="1" applyProtection="1">
      <alignment horizontal="center" vertical="center"/>
      <protection locked="0"/>
    </xf>
    <xf numFmtId="0" fontId="23" fillId="4" borderId="28" xfId="0" applyFont="1" applyFill="1" applyBorder="1" applyAlignment="1" applyProtection="1">
      <alignment horizontal="center" vertical="center"/>
      <protection locked="0"/>
    </xf>
    <xf numFmtId="0" fontId="23" fillId="4" borderId="77" xfId="0" applyFont="1" applyFill="1" applyBorder="1" applyAlignment="1" applyProtection="1">
      <alignment horizontal="center" vertical="center"/>
      <protection locked="0"/>
    </xf>
    <xf numFmtId="178" fontId="23" fillId="4" borderId="68" xfId="0" applyNumberFormat="1" applyFont="1" applyFill="1" applyBorder="1" applyAlignment="1" applyProtection="1">
      <alignment horizontal="center" vertical="center"/>
      <protection locked="0"/>
    </xf>
    <xf numFmtId="178" fontId="23" fillId="4" borderId="6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12" xfId="20" applyFont="1" applyFill="1" applyBorder="1" applyAlignment="1" applyProtection="1">
      <alignment horizontal="center" vertical="center"/>
    </xf>
    <xf numFmtId="181" fontId="27" fillId="4" borderId="68" xfId="0" applyNumberFormat="1" applyFont="1" applyFill="1" applyBorder="1" applyAlignment="1" applyProtection="1">
      <alignment horizontal="center" vertical="center"/>
      <protection locked="0"/>
    </xf>
    <xf numFmtId="0" fontId="15" fillId="0" borderId="10" xfId="20" applyFont="1" applyFill="1" applyBorder="1" applyAlignment="1" applyProtection="1">
      <alignment horizontal="center" vertical="center" wrapText="1"/>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181" fontId="27" fillId="4" borderId="31" xfId="0" applyNumberFormat="1" applyFont="1" applyFill="1" applyBorder="1" applyAlignment="1" applyProtection="1">
      <alignment horizontal="center" vertical="center"/>
      <protection locked="0"/>
    </xf>
    <xf numFmtId="181" fontId="27" fillId="4" borderId="28" xfId="0" applyNumberFormat="1" applyFont="1" applyFill="1" applyBorder="1" applyAlignment="1" applyProtection="1">
      <alignment horizontal="center" vertical="center"/>
      <protection locked="0"/>
    </xf>
    <xf numFmtId="0" fontId="16" fillId="0" borderId="0" xfId="20" applyFont="1" applyAlignment="1" applyProtection="1">
      <alignment horizontal="center" vertical="center" wrapText="1"/>
    </xf>
    <xf numFmtId="0" fontId="16" fillId="0" borderId="0" xfId="20" applyFont="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179" fontId="27" fillId="4" borderId="3" xfId="0" applyNumberFormat="1" applyFont="1" applyFill="1" applyBorder="1" applyAlignment="1" applyProtection="1">
      <alignment horizontal="center" vertical="center"/>
      <protection locked="0"/>
    </xf>
    <xf numFmtId="179" fontId="27" fillId="4" borderId="4" xfId="0" applyNumberFormat="1" applyFont="1" applyFill="1" applyBorder="1" applyAlignment="1" applyProtection="1">
      <alignment horizontal="center" vertical="center"/>
      <protection locked="0"/>
    </xf>
    <xf numFmtId="179" fontId="27" fillId="4" borderId="9" xfId="0" applyNumberFormat="1" applyFont="1" applyFill="1" applyBorder="1" applyAlignment="1" applyProtection="1">
      <alignment horizontal="center" vertical="center"/>
      <protection locked="0"/>
    </xf>
    <xf numFmtId="0" fontId="15" fillId="0" borderId="22" xfId="20" applyFont="1" applyFill="1" applyBorder="1" applyAlignment="1" applyProtection="1">
      <alignment horizontal="center" vertical="center"/>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4" fillId="0" borderId="25" xfId="20" applyFont="1" applyFill="1" applyBorder="1" applyAlignment="1" applyProtection="1">
      <alignment horizontal="center" vertical="center" wrapText="1"/>
    </xf>
    <xf numFmtId="0" fontId="14" fillId="0" borderId="34" xfId="20" applyFont="1" applyFill="1" applyBorder="1" applyAlignment="1" applyProtection="1">
      <alignment horizontal="center" vertical="center"/>
    </xf>
    <xf numFmtId="0" fontId="14" fillId="0" borderId="6" xfId="20" applyFont="1" applyFill="1" applyBorder="1" applyAlignment="1" applyProtection="1">
      <alignment horizontal="center" vertical="center"/>
    </xf>
    <xf numFmtId="0" fontId="14" fillId="0" borderId="24" xfId="20" applyFont="1" applyFill="1" applyBorder="1" applyAlignment="1" applyProtection="1">
      <alignment horizontal="center" vertical="center"/>
    </xf>
    <xf numFmtId="0" fontId="14" fillId="0" borderId="0" xfId="20" applyFont="1" applyFill="1" applyBorder="1" applyAlignment="1" applyProtection="1">
      <alignment horizontal="center" vertical="center"/>
    </xf>
    <xf numFmtId="0" fontId="14" fillId="0" borderId="23" xfId="20" applyFont="1" applyFill="1" applyBorder="1" applyAlignment="1" applyProtection="1">
      <alignment horizontal="center" vertical="center"/>
    </xf>
    <xf numFmtId="0" fontId="14" fillId="0" borderId="14" xfId="20" applyFont="1" applyFill="1" applyBorder="1" applyAlignment="1" applyProtection="1">
      <alignment horizontal="center" vertical="center"/>
    </xf>
    <xf numFmtId="0" fontId="14" fillId="0" borderId="36" xfId="20" applyFont="1" applyFill="1" applyBorder="1" applyAlignment="1" applyProtection="1">
      <alignment horizontal="center" vertical="center"/>
    </xf>
    <xf numFmtId="0" fontId="14" fillId="0" borderId="54" xfId="20" applyFont="1" applyFill="1" applyBorder="1" applyAlignment="1" applyProtection="1">
      <alignment horizontal="center" vertical="center"/>
    </xf>
    <xf numFmtId="0" fontId="15" fillId="0" borderId="39" xfId="20" applyFont="1" applyBorder="1" applyAlignment="1" applyProtection="1">
      <alignment horizontal="center" vertical="center" shrinkToFit="1"/>
    </xf>
    <xf numFmtId="0" fontId="15" fillId="0" borderId="43"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7" fontId="23" fillId="4" borderId="4" xfId="0" applyNumberFormat="1" applyFont="1" applyFill="1" applyBorder="1" applyAlignment="1" applyProtection="1">
      <alignment horizontal="center" vertical="center" shrinkToFit="1"/>
      <protection locked="0"/>
    </xf>
    <xf numFmtId="177" fontId="23" fillId="4" borderId="9" xfId="0" applyNumberFormat="1" applyFont="1" applyFill="1" applyBorder="1" applyAlignment="1" applyProtection="1">
      <alignment horizontal="center" vertical="center" shrinkToFit="1"/>
      <protection locked="0"/>
    </xf>
    <xf numFmtId="0" fontId="15" fillId="0" borderId="47"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177" fontId="23" fillId="4" borderId="10" xfId="0" applyNumberFormat="1" applyFont="1" applyFill="1" applyBorder="1" applyAlignment="1" applyProtection="1">
      <alignment horizontal="center" vertical="center" shrinkToFit="1"/>
      <protection locked="0"/>
    </xf>
    <xf numFmtId="177" fontId="23" fillId="4" borderId="1" xfId="0" applyNumberFormat="1" applyFont="1" applyFill="1" applyBorder="1" applyAlignment="1" applyProtection="1">
      <alignment horizontal="center" vertical="center" shrinkToFit="1"/>
      <protection locked="0"/>
    </xf>
    <xf numFmtId="177" fontId="23" fillId="4" borderId="45" xfId="0" applyNumberFormat="1" applyFont="1" applyFill="1" applyBorder="1" applyAlignment="1" applyProtection="1">
      <alignment horizontal="center" vertical="center" shrinkToFit="1"/>
      <protection locked="0"/>
    </xf>
    <xf numFmtId="177" fontId="23" fillId="4" borderId="18" xfId="0" applyNumberFormat="1" applyFont="1" applyFill="1" applyBorder="1" applyAlignment="1" applyProtection="1">
      <alignment horizontal="center" vertical="center" shrinkToFit="1"/>
      <protection locked="0"/>
    </xf>
    <xf numFmtId="177" fontId="23" fillId="4" borderId="2" xfId="0" applyNumberFormat="1" applyFont="1" applyFill="1" applyBorder="1" applyAlignment="1" applyProtection="1">
      <alignment horizontal="center" vertical="center" shrinkToFit="1"/>
      <protection locked="0"/>
    </xf>
    <xf numFmtId="177" fontId="23" fillId="4" borderId="27" xfId="0" applyNumberFormat="1" applyFont="1" applyFill="1" applyBorder="1" applyAlignment="1" applyProtection="1">
      <alignment horizontal="center" vertical="center" shrinkToFit="1"/>
      <protection locked="0"/>
    </xf>
    <xf numFmtId="0" fontId="26" fillId="0" borderId="35" xfId="20" applyFont="1" applyBorder="1" applyAlignment="1" applyProtection="1">
      <alignment horizontal="center" vertical="center" shrinkToFit="1"/>
    </xf>
    <xf numFmtId="0" fontId="26" fillId="0" borderId="44" xfId="20" applyFont="1" applyBorder="1" applyAlignment="1" applyProtection="1">
      <alignment horizontal="center" vertical="center" shrinkToFit="1"/>
    </xf>
    <xf numFmtId="0" fontId="26" fillId="0" borderId="21" xfId="20" applyFont="1" applyBorder="1" applyAlignment="1" applyProtection="1">
      <alignment horizontal="center" vertical="center" shrinkToFit="1"/>
    </xf>
    <xf numFmtId="0" fontId="23" fillId="4" borderId="44" xfId="0" applyFont="1" applyFill="1" applyBorder="1" applyAlignment="1" applyProtection="1">
      <alignment horizontal="center" vertical="center" shrinkToFit="1"/>
      <protection locked="0"/>
    </xf>
    <xf numFmtId="0" fontId="23" fillId="4" borderId="41"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3" borderId="25"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4" xfId="0"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14" fontId="9" fillId="3" borderId="10" xfId="0" applyNumberFormat="1" applyFont="1" applyFill="1" applyBorder="1" applyAlignment="1" applyProtection="1">
      <alignment horizontal="center" vertical="center" shrinkToFit="1"/>
    </xf>
    <xf numFmtId="14" fontId="9" fillId="3" borderId="1" xfId="0" applyNumberFormat="1" applyFont="1" applyFill="1" applyBorder="1" applyAlignment="1" applyProtection="1">
      <alignment horizontal="center" vertical="center" shrinkToFit="1"/>
    </xf>
    <xf numFmtId="14" fontId="9" fillId="3" borderId="45" xfId="0" applyNumberFormat="1" applyFont="1" applyFill="1" applyBorder="1" applyAlignment="1" applyProtection="1">
      <alignment horizontal="center" vertical="center" shrinkToFit="1"/>
    </xf>
    <xf numFmtId="14" fontId="9" fillId="3" borderId="18"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27" xfId="0" applyNumberFormat="1" applyFont="1" applyFill="1" applyBorder="1" applyAlignment="1" applyProtection="1">
      <alignment horizontal="center" vertical="center" shrinkToFit="1"/>
    </xf>
    <xf numFmtId="176" fontId="9" fillId="3" borderId="11" xfId="0" applyNumberFormat="1" applyFont="1" applyFill="1" applyBorder="1" applyAlignment="1">
      <alignment horizontal="right" vertical="center"/>
    </xf>
    <xf numFmtId="176" fontId="9" fillId="3" borderId="15" xfId="0" applyNumberFormat="1" applyFont="1" applyFill="1" applyBorder="1" applyAlignment="1">
      <alignment horizontal="right" vertical="center"/>
    </xf>
    <xf numFmtId="176" fontId="9" fillId="3" borderId="12" xfId="0" applyNumberFormat="1" applyFont="1" applyFill="1" applyBorder="1" applyAlignment="1">
      <alignment horizontal="right" vertical="center"/>
    </xf>
    <xf numFmtId="0" fontId="9" fillId="2" borderId="0" xfId="0" applyFont="1" applyFill="1" applyAlignment="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8" xfId="0" applyNumberFormat="1" applyFont="1" applyFill="1" applyBorder="1" applyAlignment="1">
      <alignment horizontal="right" vertical="center"/>
    </xf>
    <xf numFmtId="176" fontId="9" fillId="3" borderId="59" xfId="0" applyNumberFormat="1" applyFont="1" applyFill="1" applyBorder="1" applyAlignment="1">
      <alignment horizontal="right" vertical="center"/>
    </xf>
    <xf numFmtId="176" fontId="9" fillId="3" borderId="60" xfId="0" applyNumberFormat="1" applyFont="1" applyFill="1" applyBorder="1" applyAlignment="1">
      <alignment horizontal="right"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61" xfId="0" applyNumberFormat="1" applyFont="1" applyFill="1" applyBorder="1" applyAlignment="1">
      <alignment horizontal="right" vertical="center"/>
    </xf>
    <xf numFmtId="176" fontId="9" fillId="3" borderId="62" xfId="0" applyNumberFormat="1" applyFont="1" applyFill="1" applyBorder="1" applyAlignment="1">
      <alignment horizontal="right" vertical="center"/>
    </xf>
    <xf numFmtId="176" fontId="9" fillId="3" borderId="63" xfId="0" applyNumberFormat="1" applyFont="1" applyFill="1" applyBorder="1" applyAlignment="1">
      <alignment horizontal="right" vertical="center"/>
    </xf>
    <xf numFmtId="0" fontId="9" fillId="2" borderId="45"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22" fillId="0" borderId="0" xfId="0" applyFont="1" applyProtection="1">
      <alignment vertical="center"/>
    </xf>
    <xf numFmtId="0" fontId="23" fillId="0" borderId="0" xfId="0" applyFont="1" applyProtection="1">
      <alignment vertical="center"/>
    </xf>
    <xf numFmtId="0" fontId="23" fillId="2" borderId="0" xfId="0" applyFont="1" applyFill="1" applyProtection="1">
      <alignment vertical="center"/>
    </xf>
    <xf numFmtId="0" fontId="24" fillId="0" borderId="37"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4" fillId="0" borderId="38" xfId="0" applyFont="1" applyFill="1" applyBorder="1" applyAlignment="1" applyProtection="1">
      <alignment horizontal="center" vertical="center"/>
    </xf>
    <xf numFmtId="0" fontId="25" fillId="2" borderId="18"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27" xfId="0" applyFont="1" applyFill="1" applyBorder="1" applyAlignment="1" applyProtection="1">
      <alignment horizontal="center" vertical="center"/>
    </xf>
    <xf numFmtId="0" fontId="23" fillId="0" borderId="0" xfId="0" applyFont="1" applyAlignment="1" applyProtection="1">
      <alignment vertical="center"/>
    </xf>
    <xf numFmtId="179" fontId="27" fillId="3" borderId="15" xfId="0" applyNumberFormat="1" applyFont="1" applyFill="1" applyBorder="1" applyAlignment="1" applyProtection="1">
      <alignment horizontal="center" vertical="center"/>
    </xf>
    <xf numFmtId="179" fontId="27" fillId="3" borderId="12" xfId="0" applyNumberFormat="1" applyFont="1" applyFill="1" applyBorder="1" applyAlignment="1" applyProtection="1">
      <alignment horizontal="center" vertical="center"/>
    </xf>
    <xf numFmtId="0" fontId="28" fillId="0" borderId="0" xfId="0" applyFont="1" applyAlignment="1" applyProtection="1">
      <alignment horizontal="center" vertical="center"/>
    </xf>
    <xf numFmtId="0" fontId="27" fillId="3" borderId="65" xfId="0" applyFont="1" applyFill="1" applyBorder="1" applyAlignment="1" applyProtection="1">
      <alignment horizontal="center" vertical="center"/>
    </xf>
    <xf numFmtId="180" fontId="27" fillId="3" borderId="66" xfId="0" applyNumberFormat="1" applyFont="1" applyFill="1" applyBorder="1" applyAlignment="1" applyProtection="1">
      <alignment horizontal="center" vertical="center"/>
    </xf>
    <xf numFmtId="180" fontId="29" fillId="3" borderId="67" xfId="0" applyNumberFormat="1" applyFont="1" applyFill="1" applyBorder="1" applyAlignment="1" applyProtection="1">
      <alignment vertical="center"/>
    </xf>
    <xf numFmtId="0" fontId="23" fillId="0" borderId="1" xfId="0" applyFont="1" applyBorder="1" applyAlignment="1" applyProtection="1">
      <alignment horizontal="center" vertical="center" wrapText="1"/>
    </xf>
    <xf numFmtId="0" fontId="23" fillId="0" borderId="0" xfId="0" applyFont="1" applyAlignment="1" applyProtection="1">
      <alignment vertical="center" wrapText="1"/>
    </xf>
    <xf numFmtId="0" fontId="23" fillId="0" borderId="0" xfId="0" applyFont="1" applyAlignment="1" applyProtection="1">
      <alignment horizontal="left" vertical="center" wrapText="1"/>
    </xf>
    <xf numFmtId="0" fontId="23" fillId="0" borderId="0" xfId="0" applyFont="1" applyAlignment="1" applyProtection="1">
      <alignment horizontal="left" vertical="center" wrapTex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7" fillId="4" borderId="4" xfId="0" applyFont="1" applyFill="1" applyBorder="1" applyAlignment="1" applyProtection="1">
      <alignment horizontal="center" vertical="center" wrapText="1"/>
    </xf>
    <xf numFmtId="0" fontId="27" fillId="4" borderId="5" xfId="0" applyFont="1" applyFill="1" applyBorder="1" applyAlignment="1" applyProtection="1">
      <alignment horizontal="center" vertical="center" wrapText="1"/>
    </xf>
    <xf numFmtId="0" fontId="23" fillId="0" borderId="2" xfId="0" applyFont="1" applyBorder="1" applyAlignment="1" applyProtection="1">
      <alignment horizontal="left" vertical="center" wrapText="1"/>
    </xf>
    <xf numFmtId="0" fontId="23" fillId="0" borderId="31" xfId="0" applyFont="1" applyBorder="1" applyAlignment="1" applyProtection="1">
      <alignment horizontal="center" vertical="center"/>
    </xf>
    <xf numFmtId="0" fontId="20" fillId="4" borderId="7" xfId="0" applyFont="1" applyFill="1" applyBorder="1" applyAlignment="1" applyProtection="1">
      <alignment horizontal="left" vertical="center" wrapText="1"/>
    </xf>
    <xf numFmtId="0" fontId="30" fillId="0" borderId="31" xfId="0" applyFont="1" applyBorder="1" applyAlignment="1" applyProtection="1">
      <alignment vertical="center"/>
    </xf>
    <xf numFmtId="0" fontId="31" fillId="0" borderId="31" xfId="0" applyFont="1" applyBorder="1" applyAlignment="1" applyProtection="1">
      <alignment horizontal="center" vertical="center"/>
    </xf>
    <xf numFmtId="180" fontId="27" fillId="3" borderId="31" xfId="0" applyNumberFormat="1" applyFont="1" applyFill="1" applyBorder="1" applyAlignment="1" applyProtection="1">
      <alignment horizontal="center" vertical="center"/>
    </xf>
    <xf numFmtId="179" fontId="20" fillId="3" borderId="7" xfId="0" applyNumberFormat="1" applyFont="1" applyFill="1" applyBorder="1" applyAlignment="1" applyProtection="1">
      <alignment vertical="center"/>
    </xf>
    <xf numFmtId="0" fontId="23" fillId="0" borderId="68" xfId="0" applyFont="1" applyBorder="1" applyAlignment="1" applyProtection="1">
      <alignment horizontal="center" vertical="center"/>
    </xf>
    <xf numFmtId="0" fontId="20" fillId="4" borderId="69" xfId="0" applyFont="1" applyFill="1" applyBorder="1" applyAlignment="1" applyProtection="1">
      <alignment horizontal="left" vertical="center" wrapText="1"/>
    </xf>
    <xf numFmtId="0" fontId="30" fillId="0" borderId="68" xfId="0" applyFont="1" applyBorder="1" applyAlignment="1" applyProtection="1">
      <alignment vertical="center"/>
    </xf>
    <xf numFmtId="0" fontId="31" fillId="0" borderId="68" xfId="0" applyFont="1" applyBorder="1" applyAlignment="1" applyProtection="1">
      <alignment horizontal="center" vertical="center"/>
    </xf>
    <xf numFmtId="180" fontId="27" fillId="3" borderId="68" xfId="0" applyNumberFormat="1" applyFont="1" applyFill="1" applyBorder="1" applyAlignment="1" applyProtection="1">
      <alignment horizontal="center" vertical="center"/>
    </xf>
    <xf numFmtId="179" fontId="20" fillId="3" borderId="32" xfId="0" applyNumberFormat="1" applyFont="1" applyFill="1" applyBorder="1" applyAlignment="1" applyProtection="1">
      <alignment vertical="center"/>
    </xf>
    <xf numFmtId="0" fontId="20" fillId="4" borderId="17" xfId="0" applyFont="1" applyFill="1" applyBorder="1" applyAlignment="1" applyProtection="1">
      <alignment horizontal="left" vertical="center" wrapText="1"/>
    </xf>
    <xf numFmtId="0" fontId="23" fillId="0" borderId="2" xfId="0" applyFont="1" applyBorder="1" applyAlignment="1" applyProtection="1">
      <alignment horizontal="center" vertical="center"/>
    </xf>
    <xf numFmtId="0" fontId="20" fillId="4" borderId="70" xfId="0" applyFont="1" applyFill="1" applyBorder="1" applyAlignment="1" applyProtection="1">
      <alignment horizontal="left" vertical="center" wrapText="1"/>
    </xf>
    <xf numFmtId="0" fontId="30" fillId="0" borderId="0" xfId="0" applyFont="1" applyBorder="1" applyAlignment="1" applyProtection="1">
      <alignment vertical="center"/>
    </xf>
    <xf numFmtId="0" fontId="31" fillId="0" borderId="33" xfId="0" applyFont="1" applyBorder="1" applyAlignment="1" applyProtection="1">
      <alignment horizontal="center" vertical="center"/>
    </xf>
    <xf numFmtId="0" fontId="23" fillId="0" borderId="33" xfId="0" applyFont="1" applyBorder="1" applyAlignment="1" applyProtection="1">
      <alignment horizontal="center" vertical="center"/>
    </xf>
    <xf numFmtId="180" fontId="27" fillId="3" borderId="33" xfId="0" applyNumberFormat="1"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29" fillId="2" borderId="0" xfId="0" applyFont="1" applyFill="1" applyBorder="1" applyAlignment="1" applyProtection="1">
      <alignment horizontal="right" vertical="center"/>
    </xf>
    <xf numFmtId="0" fontId="28" fillId="0" borderId="42" xfId="0" applyFont="1" applyBorder="1" applyAlignment="1" applyProtection="1">
      <alignment horizontal="center" vertical="center"/>
    </xf>
    <xf numFmtId="177" fontId="27" fillId="3" borderId="66" xfId="0" applyNumberFormat="1" applyFont="1" applyFill="1" applyBorder="1" applyAlignment="1" applyProtection="1">
      <alignment horizontal="center" vertical="center"/>
    </xf>
    <xf numFmtId="0" fontId="23" fillId="0" borderId="0" xfId="0" applyFont="1" applyBorder="1" applyProtection="1">
      <alignment vertical="center"/>
    </xf>
    <xf numFmtId="0" fontId="23" fillId="0" borderId="0" xfId="0" applyFont="1" applyAlignment="1" applyProtection="1">
      <alignment horizontal="center" vertical="center"/>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7" xfId="0" applyFont="1" applyBorder="1" applyAlignment="1" applyProtection="1">
      <alignment horizontal="center" vertical="center"/>
    </xf>
    <xf numFmtId="0" fontId="23" fillId="0" borderId="71" xfId="0" applyFont="1" applyBorder="1" applyAlignment="1" applyProtection="1">
      <alignment horizontal="center" vertical="center"/>
    </xf>
    <xf numFmtId="0" fontId="23" fillId="0" borderId="1"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23" fillId="0" borderId="72" xfId="0" applyFont="1" applyBorder="1" applyAlignment="1" applyProtection="1">
      <alignment horizontal="center" vertical="center" shrinkToFit="1"/>
    </xf>
    <xf numFmtId="0" fontId="23" fillId="0" borderId="68" xfId="0" applyFont="1" applyBorder="1" applyAlignment="1" applyProtection="1">
      <alignment horizontal="center" vertical="center" shrinkToFit="1"/>
    </xf>
    <xf numFmtId="0" fontId="23" fillId="0" borderId="68" xfId="0" applyFont="1" applyBorder="1" applyAlignment="1" applyProtection="1">
      <alignment horizontal="center" vertical="center"/>
    </xf>
    <xf numFmtId="0" fontId="27" fillId="3" borderId="66" xfId="0" applyNumberFormat="1" applyFont="1" applyFill="1" applyBorder="1" applyAlignment="1" applyProtection="1">
      <alignment horizontal="center" vertical="center"/>
    </xf>
    <xf numFmtId="0" fontId="23" fillId="0" borderId="72"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9" xfId="0" applyFont="1" applyBorder="1" applyAlignment="1" applyProtection="1">
      <alignment horizontal="center" vertical="center"/>
    </xf>
    <xf numFmtId="0" fontId="23" fillId="0" borderId="29" xfId="0" applyFont="1" applyBorder="1" applyAlignment="1" applyProtection="1">
      <alignment horizontal="center" vertical="center"/>
    </xf>
    <xf numFmtId="0" fontId="32" fillId="0" borderId="28" xfId="0" applyFont="1" applyBorder="1" applyAlignment="1" applyProtection="1">
      <alignment horizontal="center" vertical="center"/>
    </xf>
    <xf numFmtId="0" fontId="23" fillId="0" borderId="28" xfId="0" applyFont="1" applyBorder="1" applyAlignment="1" applyProtection="1">
      <alignment horizontal="center" vertical="center"/>
    </xf>
    <xf numFmtId="0" fontId="15" fillId="0" borderId="73" xfId="0" applyFont="1" applyBorder="1" applyAlignment="1" applyProtection="1">
      <alignment horizontal="left" vertical="center" wrapText="1"/>
    </xf>
    <xf numFmtId="0" fontId="15" fillId="0" borderId="74" xfId="0" applyFont="1" applyBorder="1" applyAlignment="1" applyProtection="1">
      <alignment horizontal="left" vertical="center" wrapText="1"/>
    </xf>
    <xf numFmtId="0" fontId="15" fillId="0" borderId="75" xfId="0" applyFont="1" applyBorder="1" applyAlignment="1" applyProtection="1">
      <alignment horizontal="left" vertical="center" wrapText="1"/>
    </xf>
    <xf numFmtId="180" fontId="27" fillId="3" borderId="73" xfId="0" applyNumberFormat="1" applyFont="1" applyFill="1" applyBorder="1" applyAlignment="1" applyProtection="1">
      <alignment horizontal="center" vertical="center"/>
    </xf>
    <xf numFmtId="0" fontId="27" fillId="3" borderId="74" xfId="0" applyNumberFormat="1" applyFont="1" applyFill="1" applyBorder="1" applyAlignment="1" applyProtection="1">
      <alignment horizontal="center" vertical="center"/>
    </xf>
    <xf numFmtId="177" fontId="33" fillId="3" borderId="74" xfId="0" applyNumberFormat="1" applyFont="1" applyFill="1" applyBorder="1" applyAlignment="1" applyProtection="1">
      <alignment horizontal="center" vertical="center"/>
    </xf>
    <xf numFmtId="0" fontId="20" fillId="3" borderId="75" xfId="0" applyFont="1" applyFill="1" applyBorder="1" applyProtection="1">
      <alignment vertical="center"/>
    </xf>
    <xf numFmtId="0" fontId="15" fillId="0" borderId="76"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181" fontId="33" fillId="3" borderId="15" xfId="0" applyNumberFormat="1" applyFont="1" applyFill="1" applyBorder="1" applyAlignment="1" applyProtection="1">
      <alignment horizontal="right" vertical="center"/>
    </xf>
    <xf numFmtId="0" fontId="20" fillId="3" borderId="49" xfId="0" applyFont="1" applyFill="1" applyBorder="1" applyProtection="1">
      <alignment vertical="center"/>
    </xf>
    <xf numFmtId="0" fontId="27" fillId="3" borderId="15" xfId="0" applyNumberFormat="1" applyFont="1" applyFill="1" applyBorder="1" applyAlignment="1" applyProtection="1">
      <alignment horizontal="center" vertical="center"/>
    </xf>
    <xf numFmtId="0" fontId="33" fillId="3" borderId="15" xfId="0" applyNumberFormat="1" applyFont="1" applyFill="1" applyBorder="1" applyAlignment="1" applyProtection="1">
      <alignment horizontal="center" vertical="center"/>
    </xf>
    <xf numFmtId="0" fontId="15" fillId="0" borderId="50"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181" fontId="33" fillId="3" borderId="48" xfId="0" applyNumberFormat="1" applyFont="1" applyFill="1" applyBorder="1" applyAlignment="1" applyProtection="1">
      <alignment horizontal="right" vertical="center"/>
    </xf>
    <xf numFmtId="0" fontId="20" fillId="3" borderId="46" xfId="0" applyFont="1" applyFill="1" applyBorder="1" applyProtection="1">
      <alignment vertical="center"/>
    </xf>
    <xf numFmtId="0" fontId="34" fillId="0" borderId="0" xfId="0" applyFont="1" applyProtection="1">
      <alignment vertical="center"/>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34" fillId="2" borderId="0" xfId="0" applyFont="1" applyFill="1" applyProtection="1">
      <alignment vertical="center"/>
    </xf>
    <xf numFmtId="0" fontId="15" fillId="0" borderId="39" xfId="0" applyFont="1" applyBorder="1" applyAlignment="1" applyProtection="1">
      <alignment horizontal="left" vertical="center" shrinkToFit="1"/>
    </xf>
    <xf numFmtId="0" fontId="15" fillId="0" borderId="43" xfId="0" applyFont="1" applyBorder="1" applyAlignment="1" applyProtection="1">
      <alignment horizontal="left" vertical="center" shrinkToFit="1"/>
    </xf>
    <xf numFmtId="0" fontId="15" fillId="0" borderId="38" xfId="0" applyFont="1" applyBorder="1" applyAlignment="1" applyProtection="1">
      <alignment horizontal="left" vertical="center" shrinkToFit="1"/>
    </xf>
    <xf numFmtId="0" fontId="23" fillId="4" borderId="43" xfId="0" applyFont="1" applyFill="1" applyBorder="1" applyProtection="1">
      <alignment vertical="center"/>
    </xf>
    <xf numFmtId="0" fontId="20" fillId="4" borderId="38" xfId="0" applyFont="1" applyFill="1" applyBorder="1" applyProtection="1">
      <alignment vertical="center"/>
    </xf>
    <xf numFmtId="0" fontId="15" fillId="0" borderId="47"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23" fillId="3" borderId="4" xfId="0" applyFont="1" applyFill="1" applyBorder="1" applyProtection="1">
      <alignment vertical="center"/>
    </xf>
    <xf numFmtId="0" fontId="27" fillId="3" borderId="4" xfId="0" applyFont="1" applyFill="1" applyBorder="1" applyAlignment="1" applyProtection="1">
      <alignment horizontal="center" vertical="center"/>
    </xf>
    <xf numFmtId="0" fontId="20" fillId="3" borderId="9" xfId="0" applyFont="1" applyFill="1" applyBorder="1" applyProtection="1">
      <alignment vertical="center"/>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15" fillId="0" borderId="14" xfId="0" applyFont="1" applyBorder="1" applyAlignment="1" applyProtection="1">
      <alignment horizontal="left" vertical="center"/>
    </xf>
    <xf numFmtId="0" fontId="15" fillId="0" borderId="36" xfId="0" applyFont="1" applyBorder="1" applyAlignment="1" applyProtection="1">
      <alignment horizontal="left" vertical="center"/>
    </xf>
    <xf numFmtId="0" fontId="15" fillId="0" borderId="54" xfId="0" applyFont="1" applyBorder="1" applyAlignment="1" applyProtection="1">
      <alignment horizontal="left" vertical="center"/>
    </xf>
    <xf numFmtId="181" fontId="27" fillId="3" borderId="36" xfId="0" applyNumberFormat="1" applyFont="1" applyFill="1" applyBorder="1" applyAlignment="1" applyProtection="1">
      <alignment horizontal="right" vertical="center"/>
    </xf>
    <xf numFmtId="0" fontId="20" fillId="3" borderId="54" xfId="0" applyFont="1" applyFill="1" applyBorder="1" applyProtection="1">
      <alignment vertical="center"/>
    </xf>
    <xf numFmtId="0" fontId="15" fillId="0" borderId="0" xfId="0" applyFont="1" applyBorder="1" applyAlignment="1" applyProtection="1">
      <alignment horizontal="left" vertical="center"/>
    </xf>
    <xf numFmtId="181" fontId="27" fillId="0" borderId="0" xfId="0" applyNumberFormat="1" applyFont="1" applyFill="1" applyBorder="1" applyAlignment="1" applyProtection="1">
      <alignment horizontal="right" vertical="center"/>
    </xf>
    <xf numFmtId="0" fontId="20" fillId="0" borderId="0" xfId="0" applyFont="1" applyFill="1" applyBorder="1" applyProtection="1">
      <alignment vertical="center"/>
    </xf>
    <xf numFmtId="0" fontId="23" fillId="0" borderId="0" xfId="0" applyFont="1" applyFill="1" applyProtection="1">
      <alignment vertical="center"/>
    </xf>
    <xf numFmtId="0" fontId="15" fillId="0" borderId="0" xfId="0" applyFont="1" applyProtection="1">
      <alignment vertical="center"/>
    </xf>
    <xf numFmtId="0" fontId="23" fillId="4" borderId="43" xfId="0" applyFont="1" applyFill="1" applyBorder="1" applyAlignment="1" applyProtection="1">
      <alignment horizontal="center" vertical="center"/>
      <protection locked="0"/>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4" borderId="7" xfId="0" applyFont="1" applyFill="1" applyBorder="1" applyAlignment="1" applyProtection="1">
      <alignment horizontal="center" vertical="center"/>
      <protection locked="0"/>
    </xf>
    <xf numFmtId="0" fontId="23" fillId="4" borderId="18"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CCCC"/>
      <color rgb="FFFFCCFF"/>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19050</xdr:colOff>
      <xdr:row>19</xdr:row>
      <xdr:rowOff>76200</xdr:rowOff>
    </xdr:from>
    <xdr:to>
      <xdr:col>28</xdr:col>
      <xdr:colOff>76200</xdr:colOff>
      <xdr:row>19</xdr:row>
      <xdr:rowOff>476250</xdr:rowOff>
    </xdr:to>
    <xdr:sp macro="" textlink="">
      <xdr:nvSpPr>
        <xdr:cNvPr id="2" name="大かっこ 1"/>
        <xdr:cNvSpPr/>
      </xdr:nvSpPr>
      <xdr:spPr>
        <a:xfrm>
          <a:off x="2543175" y="4219575"/>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23</xdr:row>
      <xdr:rowOff>38100</xdr:rowOff>
    </xdr:from>
    <xdr:to>
      <xdr:col>26</xdr:col>
      <xdr:colOff>238125</xdr:colOff>
      <xdr:row>26</xdr:row>
      <xdr:rowOff>333375</xdr:rowOff>
    </xdr:to>
    <xdr:sp macro="" textlink="">
      <xdr:nvSpPr>
        <xdr:cNvPr id="3" name="右中かっこ 2"/>
        <xdr:cNvSpPr/>
      </xdr:nvSpPr>
      <xdr:spPr>
        <a:xfrm>
          <a:off x="5524500" y="560070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24</xdr:row>
      <xdr:rowOff>47625</xdr:rowOff>
    </xdr:from>
    <xdr:to>
      <xdr:col>30</xdr:col>
      <xdr:colOff>257174</xdr:colOff>
      <xdr:row>26</xdr:row>
      <xdr:rowOff>238125</xdr:rowOff>
    </xdr:to>
    <xdr:sp macro="" textlink="">
      <xdr:nvSpPr>
        <xdr:cNvPr id="4" name="テキスト ボックス 3"/>
        <xdr:cNvSpPr txBox="1"/>
      </xdr:nvSpPr>
      <xdr:spPr>
        <a:xfrm>
          <a:off x="5648324" y="596265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xdr:from>
      <xdr:col>12</xdr:col>
      <xdr:colOff>19050</xdr:colOff>
      <xdr:row>15</xdr:row>
      <xdr:rowOff>76200</xdr:rowOff>
    </xdr:from>
    <xdr:to>
      <xdr:col>28</xdr:col>
      <xdr:colOff>76200</xdr:colOff>
      <xdr:row>15</xdr:row>
      <xdr:rowOff>476250</xdr:rowOff>
    </xdr:to>
    <xdr:sp macro="" textlink="">
      <xdr:nvSpPr>
        <xdr:cNvPr id="6" name="大かっこ 5"/>
        <xdr:cNvSpPr/>
      </xdr:nvSpPr>
      <xdr:spPr>
        <a:xfrm>
          <a:off x="2543175" y="2914650"/>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57151</xdr:colOff>
      <xdr:row>34</xdr:row>
      <xdr:rowOff>66675</xdr:rowOff>
    </xdr:from>
    <xdr:to>
      <xdr:col>29</xdr:col>
      <xdr:colOff>9525</xdr:colOff>
      <xdr:row>34</xdr:row>
      <xdr:rowOff>228600</xdr:rowOff>
    </xdr:to>
    <xdr:sp macro="" textlink="">
      <xdr:nvSpPr>
        <xdr:cNvPr id="7" name="大かっこ 6"/>
        <xdr:cNvSpPr/>
      </xdr:nvSpPr>
      <xdr:spPr>
        <a:xfrm>
          <a:off x="1533526" y="9458325"/>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29</xdr:row>
      <xdr:rowOff>38100</xdr:rowOff>
    </xdr:from>
    <xdr:to>
      <xdr:col>26</xdr:col>
      <xdr:colOff>238125</xdr:colOff>
      <xdr:row>32</xdr:row>
      <xdr:rowOff>333375</xdr:rowOff>
    </xdr:to>
    <xdr:sp macro="" textlink="">
      <xdr:nvSpPr>
        <xdr:cNvPr id="8" name="右中かっこ 7"/>
        <xdr:cNvSpPr/>
      </xdr:nvSpPr>
      <xdr:spPr>
        <a:xfrm>
          <a:off x="5524500" y="7667625"/>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30</xdr:row>
      <xdr:rowOff>47625</xdr:rowOff>
    </xdr:from>
    <xdr:to>
      <xdr:col>30</xdr:col>
      <xdr:colOff>257174</xdr:colOff>
      <xdr:row>32</xdr:row>
      <xdr:rowOff>238125</xdr:rowOff>
    </xdr:to>
    <xdr:sp macro="" textlink="">
      <xdr:nvSpPr>
        <xdr:cNvPr id="9" name="テキスト ボックス 8"/>
        <xdr:cNvSpPr txBox="1"/>
      </xdr:nvSpPr>
      <xdr:spPr>
        <a:xfrm>
          <a:off x="5648324" y="8029575"/>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291353</xdr:colOff>
      <xdr:row>3</xdr:row>
      <xdr:rowOff>33618</xdr:rowOff>
    </xdr:from>
    <xdr:to>
      <xdr:col>37</xdr:col>
      <xdr:colOff>221316</xdr:colOff>
      <xdr:row>6</xdr:row>
      <xdr:rowOff>157443</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0353" y="72838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672353</xdr:colOff>
      <xdr:row>4</xdr:row>
      <xdr:rowOff>145677</xdr:rowOff>
    </xdr:from>
    <xdr:to>
      <xdr:col>44</xdr:col>
      <xdr:colOff>602316</xdr:colOff>
      <xdr:row>8</xdr:row>
      <xdr:rowOff>135031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7794" y="81803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1"/>
  <sheetViews>
    <sheetView tabSelected="1" view="pageBreakPreview" zoomScale="85" zoomScaleNormal="100" zoomScaleSheetLayoutView="85" workbookViewId="0">
      <selection activeCell="V44" sqref="V44"/>
    </sheetView>
  </sheetViews>
  <sheetFormatPr defaultRowHeight="13.5"/>
  <cols>
    <col min="1" max="1" width="2.875" style="47" customWidth="1"/>
    <col min="2" max="14" width="2.75" style="47" customWidth="1"/>
    <col min="15" max="19" width="3.125" style="47" customWidth="1"/>
    <col min="20" max="26" width="2.75" style="47" customWidth="1"/>
    <col min="27" max="27" width="4.75" style="47" customWidth="1"/>
    <col min="28" max="29" width="2.75" style="47" customWidth="1"/>
    <col min="30" max="31" width="3.5" style="47" customWidth="1"/>
    <col min="32" max="32" width="4.875" style="47" customWidth="1"/>
    <col min="33" max="16384" width="9" style="47"/>
  </cols>
  <sheetData>
    <row r="1" spans="1:34" ht="26.25" customHeight="1" thickBot="1">
      <c r="A1" s="189"/>
      <c r="B1" s="190"/>
      <c r="C1" s="190"/>
      <c r="D1" s="190"/>
      <c r="E1" s="190"/>
      <c r="F1" s="190"/>
      <c r="G1" s="190"/>
      <c r="H1" s="190"/>
      <c r="I1" s="190"/>
      <c r="J1" s="190"/>
      <c r="K1" s="190"/>
      <c r="L1" s="190"/>
      <c r="M1" s="190"/>
      <c r="N1" s="190"/>
      <c r="O1" s="190"/>
      <c r="P1" s="190"/>
      <c r="Q1" s="190"/>
      <c r="R1" s="191"/>
      <c r="S1" s="191"/>
      <c r="T1" s="191"/>
      <c r="U1" s="191"/>
      <c r="V1" s="191"/>
      <c r="W1" s="191"/>
      <c r="X1" s="191"/>
      <c r="Y1" s="191"/>
      <c r="Z1" s="191"/>
      <c r="AA1" s="191"/>
      <c r="AB1" s="191"/>
      <c r="AC1" s="191"/>
      <c r="AD1" s="191"/>
      <c r="AE1" s="191"/>
      <c r="AF1" s="190"/>
    </row>
    <row r="2" spans="1:34" ht="14.25" customHeight="1">
      <c r="A2" s="190"/>
      <c r="B2" s="91" t="s">
        <v>51</v>
      </c>
      <c r="C2" s="92"/>
      <c r="D2" s="92"/>
      <c r="E2" s="92"/>
      <c r="F2" s="92"/>
      <c r="G2" s="92"/>
      <c r="H2" s="92"/>
      <c r="I2" s="92"/>
      <c r="J2" s="93"/>
      <c r="K2" s="190"/>
      <c r="L2" s="190"/>
      <c r="M2" s="190"/>
      <c r="N2" s="190"/>
      <c r="O2" s="190"/>
      <c r="P2" s="190"/>
      <c r="Q2" s="190"/>
      <c r="R2" s="100" t="s">
        <v>83</v>
      </c>
      <c r="S2" s="101"/>
      <c r="T2" s="101"/>
      <c r="U2" s="102"/>
      <c r="V2" s="192" t="s">
        <v>84</v>
      </c>
      <c r="W2" s="193"/>
      <c r="X2" s="193"/>
      <c r="Y2" s="193"/>
      <c r="Z2" s="310"/>
      <c r="AA2" s="310"/>
      <c r="AB2" s="310"/>
      <c r="AC2" s="310"/>
      <c r="AD2" s="193" t="s">
        <v>7</v>
      </c>
      <c r="AE2" s="194"/>
      <c r="AF2" s="190"/>
    </row>
    <row r="3" spans="1:34" ht="14.25" customHeight="1">
      <c r="A3" s="190"/>
      <c r="B3" s="94"/>
      <c r="C3" s="95"/>
      <c r="D3" s="95"/>
      <c r="E3" s="95"/>
      <c r="F3" s="95"/>
      <c r="G3" s="95"/>
      <c r="H3" s="95"/>
      <c r="I3" s="95"/>
      <c r="J3" s="96"/>
      <c r="K3" s="190"/>
      <c r="L3" s="190"/>
      <c r="M3" s="190"/>
      <c r="N3" s="190"/>
      <c r="O3" s="190"/>
      <c r="P3" s="190"/>
      <c r="Q3" s="190"/>
      <c r="R3" s="103" t="s">
        <v>8</v>
      </c>
      <c r="S3" s="104"/>
      <c r="T3" s="104"/>
      <c r="U3" s="105"/>
      <c r="V3" s="195" t="s">
        <v>18</v>
      </c>
      <c r="W3" s="196"/>
      <c r="X3" s="196"/>
      <c r="Y3" s="196"/>
      <c r="Z3" s="196"/>
      <c r="AA3" s="196"/>
      <c r="AB3" s="196"/>
      <c r="AC3" s="196"/>
      <c r="AD3" s="196"/>
      <c r="AE3" s="197"/>
      <c r="AF3" s="190"/>
      <c r="AH3" s="48"/>
    </row>
    <row r="4" spans="1:34" ht="14.25" customHeight="1">
      <c r="A4" s="190"/>
      <c r="B4" s="94"/>
      <c r="C4" s="95"/>
      <c r="D4" s="95"/>
      <c r="E4" s="95"/>
      <c r="F4" s="95"/>
      <c r="G4" s="95"/>
      <c r="H4" s="95"/>
      <c r="I4" s="95"/>
      <c r="J4" s="96"/>
      <c r="K4" s="190"/>
      <c r="L4" s="190"/>
      <c r="M4" s="190"/>
      <c r="N4" s="190"/>
      <c r="O4" s="190"/>
      <c r="P4" s="190"/>
      <c r="Q4" s="190"/>
      <c r="R4" s="106" t="s">
        <v>9</v>
      </c>
      <c r="S4" s="107"/>
      <c r="T4" s="107"/>
      <c r="U4" s="108"/>
      <c r="V4" s="109"/>
      <c r="W4" s="109"/>
      <c r="X4" s="109"/>
      <c r="Y4" s="109"/>
      <c r="Z4" s="109"/>
      <c r="AA4" s="109"/>
      <c r="AB4" s="109"/>
      <c r="AC4" s="109"/>
      <c r="AD4" s="109"/>
      <c r="AE4" s="110"/>
      <c r="AF4" s="190"/>
      <c r="AH4" s="49"/>
    </row>
    <row r="5" spans="1:34" ht="14.25" customHeight="1">
      <c r="A5" s="190"/>
      <c r="B5" s="94"/>
      <c r="C5" s="95"/>
      <c r="D5" s="95"/>
      <c r="E5" s="95"/>
      <c r="F5" s="95"/>
      <c r="G5" s="95"/>
      <c r="H5" s="95"/>
      <c r="I5" s="95"/>
      <c r="J5" s="96"/>
      <c r="K5" s="190"/>
      <c r="L5" s="190"/>
      <c r="M5" s="190"/>
      <c r="N5" s="190"/>
      <c r="O5" s="190"/>
      <c r="P5" s="190"/>
      <c r="Q5" s="190"/>
      <c r="R5" s="111" t="s">
        <v>24</v>
      </c>
      <c r="S5" s="112"/>
      <c r="T5" s="112"/>
      <c r="U5" s="113"/>
      <c r="V5" s="114"/>
      <c r="W5" s="115"/>
      <c r="X5" s="115"/>
      <c r="Y5" s="115"/>
      <c r="Z5" s="115"/>
      <c r="AA5" s="115"/>
      <c r="AB5" s="115"/>
      <c r="AC5" s="115"/>
      <c r="AD5" s="115"/>
      <c r="AE5" s="116"/>
      <c r="AF5" s="190"/>
      <c r="AH5" s="49"/>
    </row>
    <row r="6" spans="1:34" ht="14.25" customHeight="1">
      <c r="A6" s="190"/>
      <c r="B6" s="94"/>
      <c r="C6" s="95"/>
      <c r="D6" s="95"/>
      <c r="E6" s="95"/>
      <c r="F6" s="95"/>
      <c r="G6" s="95"/>
      <c r="H6" s="95"/>
      <c r="I6" s="95"/>
      <c r="J6" s="96"/>
      <c r="K6" s="190"/>
      <c r="L6" s="190"/>
      <c r="M6" s="190"/>
      <c r="N6" s="190"/>
      <c r="O6" s="190"/>
      <c r="P6" s="190"/>
      <c r="Q6" s="190"/>
      <c r="R6" s="103"/>
      <c r="S6" s="104"/>
      <c r="T6" s="104"/>
      <c r="U6" s="105"/>
      <c r="V6" s="117"/>
      <c r="W6" s="118"/>
      <c r="X6" s="118"/>
      <c r="Y6" s="118"/>
      <c r="Z6" s="118"/>
      <c r="AA6" s="118"/>
      <c r="AB6" s="118"/>
      <c r="AC6" s="118"/>
      <c r="AD6" s="118"/>
      <c r="AE6" s="119"/>
      <c r="AF6" s="190"/>
    </row>
    <row r="7" spans="1:34" ht="14.25" customHeight="1" thickBot="1">
      <c r="A7" s="190"/>
      <c r="B7" s="97"/>
      <c r="C7" s="98"/>
      <c r="D7" s="98"/>
      <c r="E7" s="98"/>
      <c r="F7" s="98"/>
      <c r="G7" s="98"/>
      <c r="H7" s="98"/>
      <c r="I7" s="98"/>
      <c r="J7" s="99"/>
      <c r="K7" s="190"/>
      <c r="L7" s="190"/>
      <c r="M7" s="190"/>
      <c r="N7" s="190"/>
      <c r="O7" s="190"/>
      <c r="P7" s="190"/>
      <c r="Q7" s="190"/>
      <c r="R7" s="120" t="s">
        <v>85</v>
      </c>
      <c r="S7" s="121"/>
      <c r="T7" s="121"/>
      <c r="U7" s="122"/>
      <c r="V7" s="123"/>
      <c r="W7" s="123"/>
      <c r="X7" s="123"/>
      <c r="Y7" s="123"/>
      <c r="Z7" s="123"/>
      <c r="AA7" s="123"/>
      <c r="AB7" s="123"/>
      <c r="AC7" s="123"/>
      <c r="AD7" s="123"/>
      <c r="AE7" s="124"/>
      <c r="AF7" s="190"/>
    </row>
    <row r="8" spans="1:34" ht="3" customHeight="1">
      <c r="A8" s="190"/>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row>
    <row r="9" spans="1:34" ht="6.75" customHeight="1">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row>
    <row r="10" spans="1:34" ht="45" customHeight="1">
      <c r="A10" s="80" t="s">
        <v>86</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190"/>
    </row>
    <row r="11" spans="1:34" ht="21.75" customHeight="1">
      <c r="A11" s="50"/>
      <c r="B11" s="20" t="s">
        <v>30</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190"/>
    </row>
    <row r="12" spans="1:34" ht="33" customHeight="1">
      <c r="A12" s="25"/>
      <c r="B12" s="26"/>
      <c r="C12" s="88" t="s">
        <v>87</v>
      </c>
      <c r="D12" s="89"/>
      <c r="E12" s="89"/>
      <c r="F12" s="89"/>
      <c r="G12" s="89"/>
      <c r="H12" s="89"/>
      <c r="I12" s="89"/>
      <c r="J12" s="89"/>
      <c r="K12" s="89"/>
      <c r="L12" s="89"/>
      <c r="M12" s="89"/>
      <c r="N12" s="89"/>
      <c r="O12" s="89"/>
      <c r="P12" s="89"/>
      <c r="Q12" s="89"/>
      <c r="R12" s="89"/>
      <c r="S12" s="89"/>
      <c r="T12" s="89"/>
      <c r="U12" s="89"/>
      <c r="V12" s="89"/>
      <c r="W12" s="90"/>
      <c r="X12" s="311"/>
      <c r="Y12" s="312"/>
      <c r="Z12" s="312"/>
      <c r="AA12" s="312"/>
      <c r="AB12" s="312"/>
      <c r="AC12" s="312"/>
      <c r="AD12" s="312"/>
      <c r="AE12" s="313"/>
      <c r="AF12" s="190"/>
    </row>
    <row r="13" spans="1:34" ht="21.75" customHeight="1">
      <c r="A13" s="25"/>
      <c r="B13" s="26"/>
      <c r="C13" s="27"/>
      <c r="D13" s="27"/>
      <c r="E13" s="27"/>
      <c r="F13" s="27"/>
      <c r="G13" s="27"/>
      <c r="H13" s="27"/>
      <c r="I13" s="27"/>
      <c r="J13" s="28"/>
      <c r="K13" s="28"/>
      <c r="L13" s="28"/>
      <c r="M13" s="28"/>
      <c r="N13" s="28"/>
      <c r="O13" s="28"/>
      <c r="P13" s="28"/>
      <c r="Q13" s="28"/>
      <c r="R13" s="28"/>
      <c r="S13" s="28"/>
      <c r="T13" s="28"/>
      <c r="U13" s="28"/>
      <c r="V13" s="28"/>
      <c r="W13" s="28"/>
      <c r="X13" s="28"/>
      <c r="Y13" s="28"/>
      <c r="Z13" s="28"/>
      <c r="AA13" s="28"/>
      <c r="AB13" s="28"/>
      <c r="AC13" s="28"/>
      <c r="AD13" s="28"/>
      <c r="AE13" s="28"/>
      <c r="AF13" s="191"/>
    </row>
    <row r="14" spans="1:34" ht="21.75" customHeight="1" thickBot="1">
      <c r="A14" s="50"/>
      <c r="B14" s="23" t="s">
        <v>52</v>
      </c>
      <c r="C14" s="23"/>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190"/>
    </row>
    <row r="15" spans="1:34" ht="27.75" customHeight="1" thickTop="1" thickBot="1">
      <c r="A15" s="190"/>
      <c r="B15" s="198"/>
      <c r="C15" s="82" t="s">
        <v>12</v>
      </c>
      <c r="D15" s="83"/>
      <c r="E15" s="83"/>
      <c r="F15" s="83"/>
      <c r="G15" s="83"/>
      <c r="H15" s="84"/>
      <c r="I15" s="85"/>
      <c r="J15" s="85"/>
      <c r="K15" s="85"/>
      <c r="L15" s="86"/>
      <c r="M15" s="65" t="s">
        <v>25</v>
      </c>
      <c r="N15" s="66"/>
      <c r="O15" s="66"/>
      <c r="P15" s="66"/>
      <c r="Q15" s="87"/>
      <c r="R15" s="199" t="str">
        <f>IF(H15&gt;=151,"151人以上",IF(H15&gt;=91,"91～150人",IF(H15&lt;=40,"40人以下","41～90人")))</f>
        <v>40人以下</v>
      </c>
      <c r="S15" s="199"/>
      <c r="T15" s="199"/>
      <c r="U15" s="199"/>
      <c r="V15" s="199"/>
      <c r="W15" s="200"/>
      <c r="X15" s="190"/>
      <c r="Y15" s="190"/>
      <c r="Z15" s="190"/>
      <c r="AA15" s="201" t="s">
        <v>53</v>
      </c>
      <c r="AB15" s="202" t="s">
        <v>54</v>
      </c>
      <c r="AC15" s="203">
        <f>IF(H15&gt;=151,3.3,IF(H15&gt;=91,2.3,IF(H15&lt;=40,1.5,2.5)))</f>
        <v>1.5</v>
      </c>
      <c r="AD15" s="203"/>
      <c r="AE15" s="204" t="s">
        <v>16</v>
      </c>
      <c r="AF15" s="190"/>
    </row>
    <row r="16" spans="1:34" ht="42.75" customHeight="1">
      <c r="A16" s="190"/>
      <c r="B16" s="190"/>
      <c r="C16" s="205"/>
      <c r="D16" s="205"/>
      <c r="E16" s="205"/>
      <c r="F16" s="205"/>
      <c r="G16" s="205"/>
      <c r="H16" s="206"/>
      <c r="I16" s="198"/>
      <c r="J16" s="198"/>
      <c r="K16" s="198"/>
      <c r="L16" s="198"/>
      <c r="M16" s="207" t="s">
        <v>31</v>
      </c>
      <c r="N16" s="207"/>
      <c r="O16" s="207"/>
      <c r="P16" s="207"/>
      <c r="Q16" s="207"/>
      <c r="R16" s="207"/>
      <c r="S16" s="207"/>
      <c r="T16" s="207"/>
      <c r="U16" s="207"/>
      <c r="V16" s="207"/>
      <c r="W16" s="207"/>
      <c r="X16" s="207"/>
      <c r="Y16" s="207"/>
      <c r="Z16" s="207"/>
      <c r="AA16" s="207"/>
      <c r="AB16" s="207"/>
      <c r="AC16" s="207"/>
      <c r="AD16" s="207"/>
      <c r="AE16" s="190"/>
      <c r="AF16" s="190"/>
    </row>
    <row r="17" spans="1:32" ht="10.5" customHeight="1">
      <c r="A17" s="50"/>
      <c r="B17" s="51"/>
      <c r="C17" s="23"/>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190"/>
    </row>
    <row r="18" spans="1:32" ht="21.75" customHeight="1" thickBot="1">
      <c r="A18" s="50"/>
      <c r="B18" s="23" t="s">
        <v>55</v>
      </c>
      <c r="C18" s="23"/>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190"/>
    </row>
    <row r="19" spans="1:32" ht="27.75" customHeight="1" thickTop="1" thickBot="1">
      <c r="A19" s="190"/>
      <c r="B19" s="198"/>
      <c r="C19" s="82" t="s">
        <v>12</v>
      </c>
      <c r="D19" s="83"/>
      <c r="E19" s="83"/>
      <c r="F19" s="83"/>
      <c r="G19" s="83"/>
      <c r="H19" s="84"/>
      <c r="I19" s="85"/>
      <c r="J19" s="85"/>
      <c r="K19" s="85"/>
      <c r="L19" s="86"/>
      <c r="M19" s="65" t="s">
        <v>25</v>
      </c>
      <c r="N19" s="66"/>
      <c r="O19" s="66"/>
      <c r="P19" s="66"/>
      <c r="Q19" s="87"/>
      <c r="R19" s="199" t="str">
        <f>IF(H19&gt;=151,"151人以上",IF(H19&gt;=91,"91～150人",IF(H19&lt;=40,"40人以下","41～90人")))</f>
        <v>40人以下</v>
      </c>
      <c r="S19" s="199"/>
      <c r="T19" s="199"/>
      <c r="U19" s="199"/>
      <c r="V19" s="199"/>
      <c r="W19" s="200"/>
      <c r="X19" s="190"/>
      <c r="Y19" s="190"/>
      <c r="Z19" s="190"/>
      <c r="AA19" s="201" t="s">
        <v>53</v>
      </c>
      <c r="AB19" s="202" t="s">
        <v>56</v>
      </c>
      <c r="AC19" s="203">
        <f>IF(H19&gt;=151,3.3,IF(H19&gt;=91,2.3,IF(H19&lt;=40,1.5,2.5)))</f>
        <v>1.5</v>
      </c>
      <c r="AD19" s="203"/>
      <c r="AE19" s="204" t="s">
        <v>16</v>
      </c>
      <c r="AF19" s="190"/>
    </row>
    <row r="20" spans="1:32" ht="42.75" customHeight="1">
      <c r="A20" s="190"/>
      <c r="B20" s="190"/>
      <c r="C20" s="205"/>
      <c r="D20" s="205"/>
      <c r="E20" s="205"/>
      <c r="F20" s="205"/>
      <c r="G20" s="205"/>
      <c r="H20" s="206"/>
      <c r="I20" s="198"/>
      <c r="J20" s="198"/>
      <c r="K20" s="198"/>
      <c r="L20" s="198"/>
      <c r="M20" s="207" t="s">
        <v>31</v>
      </c>
      <c r="N20" s="207"/>
      <c r="O20" s="207"/>
      <c r="P20" s="207"/>
      <c r="Q20" s="207"/>
      <c r="R20" s="207"/>
      <c r="S20" s="207"/>
      <c r="T20" s="207"/>
      <c r="U20" s="207"/>
      <c r="V20" s="207"/>
      <c r="W20" s="207"/>
      <c r="X20" s="207"/>
      <c r="Y20" s="207"/>
      <c r="Z20" s="207"/>
      <c r="AA20" s="207"/>
      <c r="AB20" s="207"/>
      <c r="AC20" s="207"/>
      <c r="AD20" s="207"/>
      <c r="AE20" s="190"/>
      <c r="AF20" s="190"/>
    </row>
    <row r="21" spans="1:32" ht="18" customHeight="1">
      <c r="A21" s="190"/>
      <c r="B21" s="190"/>
      <c r="C21" s="190"/>
      <c r="D21" s="190"/>
      <c r="E21" s="190"/>
      <c r="F21" s="190"/>
      <c r="G21" s="190"/>
      <c r="H21" s="206"/>
      <c r="I21" s="198"/>
      <c r="J21" s="198"/>
      <c r="K21" s="198"/>
      <c r="L21" s="198"/>
      <c r="M21" s="208"/>
      <c r="N21" s="208"/>
      <c r="O21" s="208"/>
      <c r="P21" s="208"/>
      <c r="Q21" s="208"/>
      <c r="R21" s="208"/>
      <c r="S21" s="208"/>
      <c r="T21" s="208"/>
      <c r="U21" s="208"/>
      <c r="V21" s="208"/>
      <c r="W21" s="208"/>
      <c r="X21" s="208"/>
      <c r="Y21" s="208"/>
      <c r="Z21" s="208"/>
      <c r="AA21" s="208"/>
      <c r="AB21" s="208"/>
      <c r="AC21" s="208"/>
      <c r="AD21" s="208"/>
      <c r="AE21" s="190"/>
      <c r="AF21" s="190"/>
    </row>
    <row r="22" spans="1:32" ht="27.75" customHeight="1">
      <c r="A22" s="190"/>
      <c r="B22" s="190"/>
      <c r="C22" s="209" t="s">
        <v>32</v>
      </c>
      <c r="D22" s="210"/>
      <c r="E22" s="210"/>
      <c r="F22" s="210"/>
      <c r="G22" s="210"/>
      <c r="H22" s="210"/>
      <c r="I22" s="211"/>
      <c r="J22" s="56"/>
      <c r="K22" s="56"/>
      <c r="L22" s="56"/>
      <c r="M22" s="212" t="s">
        <v>22</v>
      </c>
      <c r="N22" s="213"/>
      <c r="O22" s="208"/>
      <c r="P22" s="208"/>
      <c r="Q22" s="208"/>
      <c r="R22" s="190"/>
      <c r="S22" s="190"/>
      <c r="T22" s="190"/>
      <c r="U22" s="190"/>
      <c r="V22" s="190"/>
      <c r="W22" s="190"/>
      <c r="X22" s="190"/>
      <c r="Y22" s="190"/>
      <c r="Z22" s="190"/>
      <c r="AA22" s="190"/>
      <c r="AB22" s="190"/>
      <c r="AC22" s="190"/>
      <c r="AD22" s="190"/>
      <c r="AE22" s="190"/>
      <c r="AF22" s="190"/>
    </row>
    <row r="23" spans="1:32" ht="23.25" customHeight="1">
      <c r="A23" s="190"/>
      <c r="B23" s="190"/>
      <c r="C23" s="190"/>
      <c r="D23" s="190"/>
      <c r="E23" s="190"/>
      <c r="F23" s="190"/>
      <c r="G23" s="190"/>
      <c r="H23" s="206"/>
      <c r="I23" s="198"/>
      <c r="J23" s="198"/>
      <c r="K23" s="198"/>
      <c r="L23" s="198"/>
      <c r="M23" s="208"/>
      <c r="N23" s="208"/>
      <c r="O23" s="208"/>
      <c r="P23" s="208"/>
      <c r="Q23" s="214"/>
      <c r="R23" s="214"/>
      <c r="S23" s="214"/>
      <c r="T23" s="214"/>
      <c r="U23" s="214"/>
      <c r="V23" s="214"/>
      <c r="W23" s="214"/>
      <c r="X23" s="214"/>
      <c r="Y23" s="214"/>
      <c r="Z23" s="214"/>
      <c r="AA23" s="208"/>
      <c r="AB23" s="208"/>
      <c r="AC23" s="208"/>
      <c r="AD23" s="208"/>
      <c r="AE23" s="190"/>
      <c r="AF23" s="190"/>
    </row>
    <row r="24" spans="1:32" ht="27.75" customHeight="1">
      <c r="A24" s="190"/>
      <c r="B24" s="190"/>
      <c r="C24" s="69" t="s">
        <v>57</v>
      </c>
      <c r="D24" s="70"/>
      <c r="E24" s="70"/>
      <c r="F24" s="70"/>
      <c r="G24" s="71"/>
      <c r="H24" s="215" t="s">
        <v>33</v>
      </c>
      <c r="I24" s="215"/>
      <c r="J24" s="215"/>
      <c r="K24" s="215"/>
      <c r="L24" s="215"/>
      <c r="M24" s="78"/>
      <c r="N24" s="78"/>
      <c r="O24" s="78"/>
      <c r="P24" s="216" t="s">
        <v>16</v>
      </c>
      <c r="Q24" s="217"/>
      <c r="R24" s="217" t="s">
        <v>58</v>
      </c>
      <c r="S24" s="218">
        <v>30</v>
      </c>
      <c r="T24" s="218"/>
      <c r="U24" s="215" t="s">
        <v>59</v>
      </c>
      <c r="V24" s="215"/>
      <c r="W24" s="219">
        <f>ROUNDDOWN(M24/30,1)</f>
        <v>0</v>
      </c>
      <c r="X24" s="219"/>
      <c r="Y24" s="219"/>
      <c r="Z24" s="220" t="s">
        <v>16</v>
      </c>
      <c r="AA24" s="190"/>
      <c r="AB24" s="190"/>
      <c r="AC24" s="190"/>
      <c r="AD24" s="190"/>
      <c r="AE24" s="190"/>
      <c r="AF24" s="190"/>
    </row>
    <row r="25" spans="1:32" ht="27.75" customHeight="1">
      <c r="A25" s="190"/>
      <c r="B25" s="190"/>
      <c r="C25" s="72"/>
      <c r="D25" s="73"/>
      <c r="E25" s="73"/>
      <c r="F25" s="73"/>
      <c r="G25" s="74"/>
      <c r="H25" s="221" t="s">
        <v>34</v>
      </c>
      <c r="I25" s="221"/>
      <c r="J25" s="221"/>
      <c r="K25" s="221"/>
      <c r="L25" s="221"/>
      <c r="M25" s="68"/>
      <c r="N25" s="68"/>
      <c r="O25" s="68"/>
      <c r="P25" s="222" t="s">
        <v>16</v>
      </c>
      <c r="Q25" s="223"/>
      <c r="R25" s="223" t="s">
        <v>58</v>
      </c>
      <c r="S25" s="224">
        <f>IF(T37="○",15,20)</f>
        <v>20</v>
      </c>
      <c r="T25" s="224"/>
      <c r="U25" s="221" t="s">
        <v>59</v>
      </c>
      <c r="V25" s="221"/>
      <c r="W25" s="225">
        <f>IF(T37="○",ROUNDDOWN(M25/15,1),ROUNDDOWN(M25/20,1))</f>
        <v>0</v>
      </c>
      <c r="X25" s="225"/>
      <c r="Y25" s="225"/>
      <c r="Z25" s="226" t="s">
        <v>16</v>
      </c>
      <c r="AA25" s="190"/>
      <c r="AB25" s="190"/>
      <c r="AC25" s="190"/>
      <c r="AD25" s="190"/>
      <c r="AE25" s="190"/>
      <c r="AF25" s="190"/>
    </row>
    <row r="26" spans="1:32" ht="27.75" customHeight="1">
      <c r="A26" s="190"/>
      <c r="B26" s="190"/>
      <c r="C26" s="72"/>
      <c r="D26" s="73"/>
      <c r="E26" s="73"/>
      <c r="F26" s="73"/>
      <c r="G26" s="74"/>
      <c r="H26" s="221" t="s">
        <v>35</v>
      </c>
      <c r="I26" s="221"/>
      <c r="J26" s="221"/>
      <c r="K26" s="221"/>
      <c r="L26" s="221"/>
      <c r="M26" s="68"/>
      <c r="N26" s="68"/>
      <c r="O26" s="68"/>
      <c r="P26" s="227" t="s">
        <v>16</v>
      </c>
      <c r="Q26" s="223"/>
      <c r="R26" s="223" t="s">
        <v>60</v>
      </c>
      <c r="S26" s="224">
        <v>6</v>
      </c>
      <c r="T26" s="224"/>
      <c r="U26" s="221" t="s">
        <v>59</v>
      </c>
      <c r="V26" s="221"/>
      <c r="W26" s="225">
        <f>ROUNDDOWN(M26/6,1)</f>
        <v>0</v>
      </c>
      <c r="X26" s="225"/>
      <c r="Y26" s="225"/>
      <c r="Z26" s="226" t="s">
        <v>16</v>
      </c>
      <c r="AA26" s="190"/>
      <c r="AB26" s="190"/>
      <c r="AC26" s="190"/>
      <c r="AD26" s="190"/>
      <c r="AE26" s="190"/>
      <c r="AF26" s="190"/>
    </row>
    <row r="27" spans="1:32" ht="27.75" customHeight="1" thickBot="1">
      <c r="A27" s="190"/>
      <c r="B27" s="190"/>
      <c r="C27" s="75"/>
      <c r="D27" s="76"/>
      <c r="E27" s="76"/>
      <c r="F27" s="76"/>
      <c r="G27" s="77"/>
      <c r="H27" s="228" t="s">
        <v>36</v>
      </c>
      <c r="I27" s="228"/>
      <c r="J27" s="228"/>
      <c r="K27" s="228"/>
      <c r="L27" s="228"/>
      <c r="M27" s="79"/>
      <c r="N27" s="79"/>
      <c r="O27" s="79"/>
      <c r="P27" s="229" t="s">
        <v>16</v>
      </c>
      <c r="Q27" s="230"/>
      <c r="R27" s="230" t="s">
        <v>58</v>
      </c>
      <c r="S27" s="231">
        <v>3</v>
      </c>
      <c r="T27" s="231"/>
      <c r="U27" s="232" t="s">
        <v>59</v>
      </c>
      <c r="V27" s="232"/>
      <c r="W27" s="233">
        <f>ROUNDDOWN(M27/3,1)</f>
        <v>0</v>
      </c>
      <c r="X27" s="233"/>
      <c r="Y27" s="233"/>
      <c r="Z27" s="226" t="s">
        <v>16</v>
      </c>
      <c r="AA27" s="190"/>
      <c r="AB27" s="190"/>
      <c r="AC27" s="190"/>
      <c r="AD27" s="190"/>
      <c r="AE27" s="190"/>
      <c r="AF27" s="190"/>
    </row>
    <row r="28" spans="1:32" ht="27.75" customHeight="1" thickTop="1" thickBot="1">
      <c r="A28" s="190"/>
      <c r="B28" s="190"/>
      <c r="C28" s="190"/>
      <c r="D28" s="190"/>
      <c r="E28" s="52"/>
      <c r="F28" s="52"/>
      <c r="G28" s="52"/>
      <c r="H28" s="52"/>
      <c r="I28" s="52"/>
      <c r="J28" s="234"/>
      <c r="K28" s="234"/>
      <c r="L28" s="234"/>
      <c r="M28" s="234"/>
      <c r="N28" s="234"/>
      <c r="O28" s="235"/>
      <c r="P28" s="65" t="s">
        <v>61</v>
      </c>
      <c r="Q28" s="66"/>
      <c r="R28" s="66"/>
      <c r="S28" s="66"/>
      <c r="T28" s="66"/>
      <c r="U28" s="66"/>
      <c r="V28" s="66"/>
      <c r="W28" s="66"/>
      <c r="X28" s="66"/>
      <c r="Y28" s="66"/>
      <c r="Z28" s="67"/>
      <c r="AA28" s="236" t="s">
        <v>62</v>
      </c>
      <c r="AB28" s="202" t="s">
        <v>63</v>
      </c>
      <c r="AC28" s="237">
        <f>ROUND(SUM(W24:Y27),0)</f>
        <v>0</v>
      </c>
      <c r="AD28" s="237"/>
      <c r="AE28" s="204" t="s">
        <v>16</v>
      </c>
      <c r="AF28" s="190"/>
    </row>
    <row r="29" spans="1:32" ht="24" customHeight="1">
      <c r="A29" s="190"/>
      <c r="B29" s="190"/>
      <c r="C29" s="190"/>
      <c r="D29" s="190"/>
      <c r="E29" s="52"/>
      <c r="F29" s="52"/>
      <c r="G29" s="52"/>
      <c r="H29" s="53"/>
      <c r="I29" s="53"/>
      <c r="J29" s="53"/>
      <c r="K29" s="53"/>
      <c r="L29" s="53"/>
      <c r="M29" s="53"/>
      <c r="N29" s="53"/>
      <c r="O29" s="53"/>
      <c r="P29" s="53"/>
      <c r="Q29" s="53"/>
      <c r="R29" s="53"/>
      <c r="S29" s="53"/>
      <c r="T29" s="53"/>
      <c r="U29" s="53"/>
      <c r="V29" s="53"/>
      <c r="W29" s="53"/>
      <c r="X29" s="53"/>
      <c r="Y29" s="53"/>
      <c r="Z29" s="53"/>
      <c r="AA29" s="53"/>
      <c r="AB29" s="53"/>
      <c r="AC29" s="53"/>
      <c r="AD29" s="53"/>
      <c r="AE29" s="53"/>
      <c r="AF29" s="190"/>
    </row>
    <row r="30" spans="1:32" ht="27.75" customHeight="1">
      <c r="A30" s="190"/>
      <c r="B30" s="190"/>
      <c r="C30" s="69" t="s">
        <v>64</v>
      </c>
      <c r="D30" s="70"/>
      <c r="E30" s="70"/>
      <c r="F30" s="70"/>
      <c r="G30" s="71"/>
      <c r="H30" s="215" t="s">
        <v>33</v>
      </c>
      <c r="I30" s="215"/>
      <c r="J30" s="215"/>
      <c r="K30" s="215"/>
      <c r="L30" s="215"/>
      <c r="M30" s="78"/>
      <c r="N30" s="78"/>
      <c r="O30" s="78"/>
      <c r="P30" s="216" t="s">
        <v>16</v>
      </c>
      <c r="Q30" s="217"/>
      <c r="R30" s="217" t="s">
        <v>58</v>
      </c>
      <c r="S30" s="218">
        <v>30</v>
      </c>
      <c r="T30" s="218"/>
      <c r="U30" s="215" t="s">
        <v>59</v>
      </c>
      <c r="V30" s="215"/>
      <c r="W30" s="219">
        <f>ROUNDDOWN(M30/30,1)</f>
        <v>0</v>
      </c>
      <c r="X30" s="219"/>
      <c r="Y30" s="219"/>
      <c r="Z30" s="220" t="s">
        <v>16</v>
      </c>
      <c r="AA30" s="190"/>
      <c r="AB30" s="190"/>
      <c r="AC30" s="190"/>
      <c r="AD30" s="190"/>
      <c r="AE30" s="190"/>
      <c r="AF30" s="190"/>
    </row>
    <row r="31" spans="1:32" ht="27.75" customHeight="1">
      <c r="A31" s="190"/>
      <c r="B31" s="190"/>
      <c r="C31" s="72"/>
      <c r="D31" s="73"/>
      <c r="E31" s="73"/>
      <c r="F31" s="73"/>
      <c r="G31" s="74"/>
      <c r="H31" s="221" t="s">
        <v>34</v>
      </c>
      <c r="I31" s="221"/>
      <c r="J31" s="221"/>
      <c r="K31" s="221"/>
      <c r="L31" s="221"/>
      <c r="M31" s="68"/>
      <c r="N31" s="68"/>
      <c r="O31" s="68"/>
      <c r="P31" s="222" t="s">
        <v>16</v>
      </c>
      <c r="Q31" s="223"/>
      <c r="R31" s="223" t="s">
        <v>58</v>
      </c>
      <c r="S31" s="224">
        <f>IF(T37="○",15,20)</f>
        <v>20</v>
      </c>
      <c r="T31" s="224"/>
      <c r="U31" s="221" t="s">
        <v>59</v>
      </c>
      <c r="V31" s="221"/>
      <c r="W31" s="225">
        <f>IF(T37="○",ROUNDDOWN(M31/15,1),ROUNDDOWN(M31/20,1))</f>
        <v>0</v>
      </c>
      <c r="X31" s="225"/>
      <c r="Y31" s="225"/>
      <c r="Z31" s="226" t="s">
        <v>16</v>
      </c>
      <c r="AA31" s="190"/>
      <c r="AB31" s="190"/>
      <c r="AC31" s="190"/>
      <c r="AD31" s="190"/>
      <c r="AE31" s="190"/>
      <c r="AF31" s="190"/>
    </row>
    <row r="32" spans="1:32" ht="27.75" customHeight="1">
      <c r="A32" s="190"/>
      <c r="B32" s="190"/>
      <c r="C32" s="72"/>
      <c r="D32" s="73"/>
      <c r="E32" s="73"/>
      <c r="F32" s="73"/>
      <c r="G32" s="74"/>
      <c r="H32" s="221" t="s">
        <v>35</v>
      </c>
      <c r="I32" s="221"/>
      <c r="J32" s="221"/>
      <c r="K32" s="221"/>
      <c r="L32" s="221"/>
      <c r="M32" s="68"/>
      <c r="N32" s="68"/>
      <c r="O32" s="68"/>
      <c r="P32" s="227" t="s">
        <v>16</v>
      </c>
      <c r="Q32" s="223"/>
      <c r="R32" s="223" t="s">
        <v>58</v>
      </c>
      <c r="S32" s="224">
        <v>6</v>
      </c>
      <c r="T32" s="224"/>
      <c r="U32" s="221" t="s">
        <v>59</v>
      </c>
      <c r="V32" s="221"/>
      <c r="W32" s="225">
        <f>ROUNDDOWN(M32/6,1)</f>
        <v>0</v>
      </c>
      <c r="X32" s="225"/>
      <c r="Y32" s="225"/>
      <c r="Z32" s="226" t="s">
        <v>16</v>
      </c>
      <c r="AA32" s="190"/>
      <c r="AB32" s="190"/>
      <c r="AC32" s="190"/>
      <c r="AD32" s="190"/>
      <c r="AE32" s="190"/>
      <c r="AF32" s="190"/>
    </row>
    <row r="33" spans="1:32" ht="27.75" customHeight="1" thickBot="1">
      <c r="A33" s="190"/>
      <c r="B33" s="190"/>
      <c r="C33" s="75"/>
      <c r="D33" s="76"/>
      <c r="E33" s="76"/>
      <c r="F33" s="76"/>
      <c r="G33" s="77"/>
      <c r="H33" s="228" t="s">
        <v>36</v>
      </c>
      <c r="I33" s="228"/>
      <c r="J33" s="228"/>
      <c r="K33" s="228"/>
      <c r="L33" s="228"/>
      <c r="M33" s="79"/>
      <c r="N33" s="79"/>
      <c r="O33" s="79"/>
      <c r="P33" s="229" t="s">
        <v>16</v>
      </c>
      <c r="Q33" s="230"/>
      <c r="R33" s="230" t="s">
        <v>58</v>
      </c>
      <c r="S33" s="231">
        <v>3</v>
      </c>
      <c r="T33" s="231"/>
      <c r="U33" s="232" t="s">
        <v>59</v>
      </c>
      <c r="V33" s="232"/>
      <c r="W33" s="233">
        <f>ROUNDDOWN(M33/3,1)</f>
        <v>0</v>
      </c>
      <c r="X33" s="233"/>
      <c r="Y33" s="233"/>
      <c r="Z33" s="226" t="s">
        <v>16</v>
      </c>
      <c r="AA33" s="190"/>
      <c r="AB33" s="190"/>
      <c r="AC33" s="190"/>
      <c r="AD33" s="190"/>
      <c r="AE33" s="190"/>
      <c r="AF33" s="190"/>
    </row>
    <row r="34" spans="1:32" ht="27.75" customHeight="1" thickTop="1" thickBot="1">
      <c r="A34" s="190"/>
      <c r="B34" s="190"/>
      <c r="C34" s="190"/>
      <c r="D34" s="190"/>
      <c r="E34" s="52"/>
      <c r="F34" s="52"/>
      <c r="G34" s="52"/>
      <c r="H34" s="52"/>
      <c r="I34" s="52"/>
      <c r="J34" s="234"/>
      <c r="K34" s="234"/>
      <c r="L34" s="234"/>
      <c r="M34" s="234"/>
      <c r="N34" s="234"/>
      <c r="O34" s="235"/>
      <c r="P34" s="65" t="s">
        <v>61</v>
      </c>
      <c r="Q34" s="66"/>
      <c r="R34" s="66"/>
      <c r="S34" s="66"/>
      <c r="T34" s="66"/>
      <c r="U34" s="66"/>
      <c r="V34" s="66"/>
      <c r="W34" s="66"/>
      <c r="X34" s="66"/>
      <c r="Y34" s="66"/>
      <c r="Z34" s="67"/>
      <c r="AA34" s="236" t="s">
        <v>62</v>
      </c>
      <c r="AB34" s="202" t="s">
        <v>65</v>
      </c>
      <c r="AC34" s="237">
        <f>ROUND(SUM(W30:Y33),0)</f>
        <v>0</v>
      </c>
      <c r="AD34" s="237"/>
      <c r="AE34" s="204" t="s">
        <v>16</v>
      </c>
      <c r="AF34" s="190"/>
    </row>
    <row r="35" spans="1:32" ht="24" customHeight="1">
      <c r="A35" s="190"/>
      <c r="B35" s="190"/>
      <c r="C35" s="190"/>
      <c r="D35" s="190"/>
      <c r="E35" s="52"/>
      <c r="F35" s="52"/>
      <c r="G35" s="52"/>
      <c r="H35" s="58" t="s">
        <v>93</v>
      </c>
      <c r="I35" s="58"/>
      <c r="J35" s="58"/>
      <c r="K35" s="58"/>
      <c r="L35" s="58"/>
      <c r="M35" s="58"/>
      <c r="N35" s="58"/>
      <c r="O35" s="58"/>
      <c r="P35" s="58"/>
      <c r="Q35" s="58"/>
      <c r="R35" s="58"/>
      <c r="S35" s="58"/>
      <c r="T35" s="58"/>
      <c r="U35" s="58"/>
      <c r="V35" s="58"/>
      <c r="W35" s="58"/>
      <c r="X35" s="58"/>
      <c r="Y35" s="58"/>
      <c r="Z35" s="58"/>
      <c r="AA35" s="58"/>
      <c r="AB35" s="58"/>
      <c r="AC35" s="58"/>
      <c r="AD35" s="58"/>
      <c r="AE35" s="58"/>
      <c r="AF35" s="190"/>
    </row>
    <row r="36" spans="1:32" ht="14.25" customHeight="1">
      <c r="A36" s="190"/>
      <c r="B36" s="190"/>
      <c r="C36" s="190"/>
      <c r="D36" s="190"/>
      <c r="E36" s="190"/>
      <c r="F36" s="238"/>
      <c r="G36" s="190"/>
      <c r="H36" s="190"/>
      <c r="I36" s="190"/>
      <c r="J36" s="239"/>
      <c r="K36" s="239"/>
      <c r="L36" s="239"/>
      <c r="M36" s="239"/>
      <c r="N36" s="239"/>
      <c r="O36" s="190"/>
      <c r="P36" s="190"/>
      <c r="Q36" s="190"/>
      <c r="R36" s="190"/>
      <c r="S36" s="190"/>
      <c r="T36" s="190"/>
      <c r="U36" s="190"/>
      <c r="V36" s="190"/>
      <c r="W36" s="190"/>
      <c r="X36" s="190"/>
      <c r="Y36" s="190"/>
      <c r="Z36" s="190"/>
      <c r="AA36" s="190"/>
      <c r="AB36" s="190"/>
      <c r="AC36" s="190"/>
      <c r="AD36" s="190"/>
      <c r="AE36" s="190"/>
      <c r="AF36" s="190"/>
    </row>
    <row r="37" spans="1:32" ht="27.75" customHeight="1" thickBot="1">
      <c r="A37" s="190"/>
      <c r="B37" s="190"/>
      <c r="C37" s="240" t="s">
        <v>37</v>
      </c>
      <c r="D37" s="241"/>
      <c r="E37" s="241"/>
      <c r="F37" s="241"/>
      <c r="G37" s="242"/>
      <c r="H37" s="243" t="s">
        <v>17</v>
      </c>
      <c r="I37" s="215"/>
      <c r="J37" s="215"/>
      <c r="K37" s="215"/>
      <c r="L37" s="215"/>
      <c r="M37" s="215"/>
      <c r="N37" s="215"/>
      <c r="O37" s="215"/>
      <c r="P37" s="215"/>
      <c r="Q37" s="215"/>
      <c r="R37" s="215"/>
      <c r="S37" s="244"/>
      <c r="T37" s="59"/>
      <c r="U37" s="60"/>
      <c r="V37" s="190"/>
      <c r="W37" s="190"/>
      <c r="X37" s="190"/>
      <c r="Y37" s="190"/>
      <c r="Z37" s="190"/>
      <c r="AA37" s="190"/>
      <c r="AB37" s="190"/>
      <c r="AC37" s="190"/>
      <c r="AD37" s="190"/>
      <c r="AE37" s="190"/>
      <c r="AF37" s="190"/>
    </row>
    <row r="38" spans="1:32" ht="27.75" customHeight="1" thickTop="1" thickBot="1">
      <c r="A38" s="190"/>
      <c r="B38" s="190"/>
      <c r="C38" s="245"/>
      <c r="D38" s="246"/>
      <c r="E38" s="246"/>
      <c r="F38" s="246"/>
      <c r="G38" s="247"/>
      <c r="H38" s="248" t="s">
        <v>98</v>
      </c>
      <c r="I38" s="249"/>
      <c r="J38" s="249"/>
      <c r="K38" s="249"/>
      <c r="L38" s="249"/>
      <c r="M38" s="249"/>
      <c r="N38" s="249"/>
      <c r="O38" s="249"/>
      <c r="P38" s="249"/>
      <c r="Q38" s="249"/>
      <c r="R38" s="249"/>
      <c r="S38" s="250"/>
      <c r="T38" s="54"/>
      <c r="U38" s="55"/>
      <c r="V38" s="190" t="s">
        <v>66</v>
      </c>
      <c r="W38" s="190"/>
      <c r="X38" s="190"/>
      <c r="Y38" s="190"/>
      <c r="Z38" s="190"/>
      <c r="AA38" s="201" t="s">
        <v>62</v>
      </c>
      <c r="AB38" s="202" t="s">
        <v>67</v>
      </c>
      <c r="AC38" s="251">
        <f>IF(T38="○",1.4,0)</f>
        <v>0</v>
      </c>
      <c r="AD38" s="251"/>
      <c r="AE38" s="204" t="s">
        <v>16</v>
      </c>
      <c r="AF38" s="190"/>
    </row>
    <row r="39" spans="1:32" ht="27.75" customHeight="1" thickTop="1" thickBot="1">
      <c r="A39" s="190"/>
      <c r="B39" s="190"/>
      <c r="C39" s="245"/>
      <c r="D39" s="246"/>
      <c r="E39" s="246"/>
      <c r="F39" s="246"/>
      <c r="G39" s="247"/>
      <c r="H39" s="248" t="s">
        <v>99</v>
      </c>
      <c r="I39" s="249"/>
      <c r="J39" s="249"/>
      <c r="K39" s="249"/>
      <c r="L39" s="249"/>
      <c r="M39" s="249"/>
      <c r="N39" s="249"/>
      <c r="O39" s="249"/>
      <c r="P39" s="249"/>
      <c r="Q39" s="249"/>
      <c r="R39" s="249"/>
      <c r="S39" s="250"/>
      <c r="T39" s="54"/>
      <c r="U39" s="55"/>
      <c r="V39" s="190" t="s">
        <v>66</v>
      </c>
      <c r="W39" s="190"/>
      <c r="X39" s="190"/>
      <c r="Y39" s="190"/>
      <c r="Z39" s="190"/>
      <c r="AA39" s="201"/>
      <c r="AB39" s="202" t="s">
        <v>68</v>
      </c>
      <c r="AC39" s="251">
        <f>IF(T39="○",1.4,0)</f>
        <v>0</v>
      </c>
      <c r="AD39" s="251"/>
      <c r="AE39" s="204" t="s">
        <v>16</v>
      </c>
      <c r="AF39" s="190"/>
    </row>
    <row r="40" spans="1:32" ht="27.75" customHeight="1" thickTop="1" thickBot="1">
      <c r="A40" s="190"/>
      <c r="B40" s="190"/>
      <c r="C40" s="245"/>
      <c r="D40" s="246"/>
      <c r="E40" s="246"/>
      <c r="F40" s="246"/>
      <c r="G40" s="247"/>
      <c r="H40" s="252" t="s">
        <v>38</v>
      </c>
      <c r="I40" s="221"/>
      <c r="J40" s="221"/>
      <c r="K40" s="221"/>
      <c r="L40" s="221"/>
      <c r="M40" s="221"/>
      <c r="N40" s="221"/>
      <c r="O40" s="221"/>
      <c r="P40" s="221"/>
      <c r="Q40" s="221"/>
      <c r="R40" s="221"/>
      <c r="S40" s="250"/>
      <c r="T40" s="63"/>
      <c r="U40" s="64"/>
      <c r="V40" s="190" t="s">
        <v>69</v>
      </c>
      <c r="W40" s="190"/>
      <c r="X40" s="190"/>
      <c r="Y40" s="190"/>
      <c r="Z40" s="190"/>
      <c r="AA40" s="201" t="s">
        <v>62</v>
      </c>
      <c r="AB40" s="202" t="s">
        <v>70</v>
      </c>
      <c r="AC40" s="251">
        <f>IF(T40="○",1,0)</f>
        <v>0</v>
      </c>
      <c r="AD40" s="251"/>
      <c r="AE40" s="204" t="s">
        <v>16</v>
      </c>
      <c r="AF40" s="190"/>
    </row>
    <row r="41" spans="1:32" ht="27.75" customHeight="1" thickTop="1" thickBot="1">
      <c r="A41" s="190"/>
      <c r="B41" s="190"/>
      <c r="C41" s="245"/>
      <c r="D41" s="246"/>
      <c r="E41" s="246"/>
      <c r="F41" s="246"/>
      <c r="G41" s="247"/>
      <c r="H41" s="252" t="s">
        <v>39</v>
      </c>
      <c r="I41" s="221"/>
      <c r="J41" s="221"/>
      <c r="K41" s="221"/>
      <c r="L41" s="221"/>
      <c r="M41" s="221"/>
      <c r="N41" s="221"/>
      <c r="O41" s="221"/>
      <c r="P41" s="221"/>
      <c r="Q41" s="221"/>
      <c r="R41" s="221"/>
      <c r="S41" s="250"/>
      <c r="T41" s="54"/>
      <c r="U41" s="55"/>
      <c r="V41" s="190" t="s">
        <v>71</v>
      </c>
      <c r="W41" s="190"/>
      <c r="X41" s="190"/>
      <c r="Y41" s="190"/>
      <c r="Z41" s="190"/>
      <c r="AA41" s="201" t="s">
        <v>62</v>
      </c>
      <c r="AB41" s="202" t="s">
        <v>72</v>
      </c>
      <c r="AC41" s="251">
        <f>IF(T41="○",0.3,0)</f>
        <v>0</v>
      </c>
      <c r="AD41" s="251"/>
      <c r="AE41" s="204" t="s">
        <v>16</v>
      </c>
      <c r="AF41" s="190"/>
    </row>
    <row r="42" spans="1:32" ht="27.75" customHeight="1" thickTop="1" thickBot="1">
      <c r="A42" s="190"/>
      <c r="B42" s="190"/>
      <c r="C42" s="245"/>
      <c r="D42" s="246"/>
      <c r="E42" s="246"/>
      <c r="F42" s="246"/>
      <c r="G42" s="247"/>
      <c r="H42" s="252" t="s">
        <v>40</v>
      </c>
      <c r="I42" s="221"/>
      <c r="J42" s="221"/>
      <c r="K42" s="221"/>
      <c r="L42" s="221"/>
      <c r="M42" s="221"/>
      <c r="N42" s="221"/>
      <c r="O42" s="221"/>
      <c r="P42" s="221"/>
      <c r="Q42" s="221"/>
      <c r="R42" s="221"/>
      <c r="S42" s="250"/>
      <c r="T42" s="54"/>
      <c r="U42" s="55"/>
      <c r="V42" s="190" t="s">
        <v>73</v>
      </c>
      <c r="W42" s="190"/>
      <c r="X42" s="190"/>
      <c r="Y42" s="190"/>
      <c r="Z42" s="190"/>
      <c r="AA42" s="201" t="s">
        <v>62</v>
      </c>
      <c r="AB42" s="202" t="s">
        <v>74</v>
      </c>
      <c r="AC42" s="251">
        <f>IF(T42="○",0.5,0)</f>
        <v>0</v>
      </c>
      <c r="AD42" s="251"/>
      <c r="AE42" s="204" t="s">
        <v>16</v>
      </c>
      <c r="AF42" s="190"/>
    </row>
    <row r="43" spans="1:32" ht="27.75" customHeight="1" thickTop="1" thickBot="1">
      <c r="A43" s="190"/>
      <c r="B43" s="190"/>
      <c r="C43" s="245"/>
      <c r="D43" s="246"/>
      <c r="E43" s="246"/>
      <c r="F43" s="246"/>
      <c r="G43" s="247"/>
      <c r="H43" s="252" t="s">
        <v>41</v>
      </c>
      <c r="I43" s="221"/>
      <c r="J43" s="221"/>
      <c r="K43" s="221"/>
      <c r="L43" s="221"/>
      <c r="M43" s="221"/>
      <c r="N43" s="221"/>
      <c r="O43" s="221"/>
      <c r="P43" s="221"/>
      <c r="Q43" s="221"/>
      <c r="R43" s="221"/>
      <c r="S43" s="250"/>
      <c r="T43" s="54"/>
      <c r="U43" s="55"/>
      <c r="V43" s="190" t="s">
        <v>75</v>
      </c>
      <c r="W43" s="190"/>
      <c r="X43" s="190"/>
      <c r="Y43" s="190"/>
      <c r="Z43" s="190"/>
      <c r="AA43" s="201" t="s">
        <v>53</v>
      </c>
      <c r="AB43" s="202" t="s">
        <v>76</v>
      </c>
      <c r="AC43" s="251">
        <f>IF(T43="○",1,0)</f>
        <v>0</v>
      </c>
      <c r="AD43" s="251"/>
      <c r="AE43" s="204" t="s">
        <v>16</v>
      </c>
      <c r="AF43" s="190"/>
    </row>
    <row r="44" spans="1:32" ht="27.75" customHeight="1" thickTop="1" thickBot="1">
      <c r="A44" s="190"/>
      <c r="B44" s="190"/>
      <c r="C44" s="253"/>
      <c r="D44" s="254"/>
      <c r="E44" s="254"/>
      <c r="F44" s="254"/>
      <c r="G44" s="255"/>
      <c r="H44" s="256" t="s">
        <v>94</v>
      </c>
      <c r="I44" s="257"/>
      <c r="J44" s="257"/>
      <c r="K44" s="257"/>
      <c r="L44" s="257"/>
      <c r="M44" s="257"/>
      <c r="N44" s="257"/>
      <c r="O44" s="257"/>
      <c r="P44" s="257"/>
      <c r="Q44" s="257"/>
      <c r="R44" s="257"/>
      <c r="S44" s="258"/>
      <c r="T44" s="61"/>
      <c r="U44" s="62"/>
      <c r="V44" s="191" t="s">
        <v>103</v>
      </c>
      <c r="W44" s="190"/>
      <c r="X44" s="190"/>
      <c r="Y44" s="190"/>
      <c r="Z44" s="190"/>
      <c r="AA44" s="201" t="s">
        <v>62</v>
      </c>
      <c r="AB44" s="202" t="s">
        <v>95</v>
      </c>
      <c r="AC44" s="251">
        <f>IF(T44="○",0.6,0)</f>
        <v>0</v>
      </c>
      <c r="AD44" s="251"/>
      <c r="AE44" s="204" t="s">
        <v>16</v>
      </c>
      <c r="AF44" s="190"/>
    </row>
    <row r="45" spans="1:32" ht="28.5" customHeight="1" thickTop="1" thickBot="1">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row>
    <row r="46" spans="1:32" ht="35.25" customHeight="1" thickTop="1" thickBot="1">
      <c r="A46" s="190"/>
      <c r="B46" s="190"/>
      <c r="C46" s="259" t="s">
        <v>77</v>
      </c>
      <c r="D46" s="260"/>
      <c r="E46" s="260"/>
      <c r="F46" s="260"/>
      <c r="G46" s="260"/>
      <c r="H46" s="260"/>
      <c r="I46" s="260"/>
      <c r="J46" s="260"/>
      <c r="K46" s="260"/>
      <c r="L46" s="260"/>
      <c r="M46" s="260"/>
      <c r="N46" s="260"/>
      <c r="O46" s="260"/>
      <c r="P46" s="260"/>
      <c r="Q46" s="260"/>
      <c r="R46" s="260"/>
      <c r="S46" s="260"/>
      <c r="T46" s="260"/>
      <c r="U46" s="260"/>
      <c r="V46" s="260"/>
      <c r="W46" s="261"/>
      <c r="X46" s="262"/>
      <c r="Y46" s="263"/>
      <c r="Z46" s="263"/>
      <c r="AA46" s="264">
        <f>ROUND(AC15+AC19+AC28+AC34+AC38+AC39+AC40+AC41+AC42+AC43+AC44,0)</f>
        <v>3</v>
      </c>
      <c r="AB46" s="264"/>
      <c r="AC46" s="264"/>
      <c r="AD46" s="264"/>
      <c r="AE46" s="265" t="s">
        <v>16</v>
      </c>
      <c r="AF46" s="190"/>
    </row>
    <row r="47" spans="1:32" ht="35.25" customHeight="1" thickBot="1">
      <c r="A47" s="190"/>
      <c r="B47" s="190"/>
      <c r="C47" s="266" t="s">
        <v>100</v>
      </c>
      <c r="D47" s="267"/>
      <c r="E47" s="267"/>
      <c r="F47" s="267"/>
      <c r="G47" s="267"/>
      <c r="H47" s="267"/>
      <c r="I47" s="267"/>
      <c r="J47" s="267"/>
      <c r="K47" s="267"/>
      <c r="L47" s="267"/>
      <c r="M47" s="267"/>
      <c r="N47" s="267"/>
      <c r="O47" s="267"/>
      <c r="P47" s="267"/>
      <c r="Q47" s="267"/>
      <c r="R47" s="267"/>
      <c r="S47" s="267"/>
      <c r="T47" s="267"/>
      <c r="U47" s="267"/>
      <c r="V47" s="267"/>
      <c r="W47" s="268"/>
      <c r="X47" s="269">
        <f>X49+X51</f>
        <v>0</v>
      </c>
      <c r="Y47" s="269"/>
      <c r="Z47" s="269"/>
      <c r="AA47" s="269"/>
      <c r="AB47" s="269"/>
      <c r="AC47" s="269"/>
      <c r="AD47" s="269"/>
      <c r="AE47" s="270" t="s">
        <v>21</v>
      </c>
      <c r="AF47" s="190"/>
    </row>
    <row r="48" spans="1:32" ht="35.25" customHeight="1" thickBot="1">
      <c r="A48" s="190"/>
      <c r="B48" s="190"/>
      <c r="C48" s="266" t="s">
        <v>42</v>
      </c>
      <c r="D48" s="267"/>
      <c r="E48" s="267"/>
      <c r="F48" s="267"/>
      <c r="G48" s="267"/>
      <c r="H48" s="267"/>
      <c r="I48" s="267"/>
      <c r="J48" s="267"/>
      <c r="K48" s="267"/>
      <c r="L48" s="267"/>
      <c r="M48" s="267"/>
      <c r="N48" s="267"/>
      <c r="O48" s="267"/>
      <c r="P48" s="267"/>
      <c r="Q48" s="267"/>
      <c r="R48" s="267"/>
      <c r="S48" s="267"/>
      <c r="T48" s="267"/>
      <c r="U48" s="267"/>
      <c r="V48" s="267"/>
      <c r="W48" s="268"/>
      <c r="X48" s="271"/>
      <c r="Y48" s="271"/>
      <c r="Z48" s="271"/>
      <c r="AA48" s="272">
        <f>IF(ROUND(AA46/3,0)=0,1,ROUND(AA46/3,0))</f>
        <v>1</v>
      </c>
      <c r="AB48" s="272"/>
      <c r="AC48" s="272"/>
      <c r="AD48" s="272"/>
      <c r="AE48" s="270" t="s">
        <v>16</v>
      </c>
      <c r="AF48" s="190"/>
    </row>
    <row r="49" spans="1:32" ht="35.25" customHeight="1" thickBot="1">
      <c r="A49" s="190"/>
      <c r="B49" s="190"/>
      <c r="C49" s="266" t="s">
        <v>101</v>
      </c>
      <c r="D49" s="267"/>
      <c r="E49" s="267"/>
      <c r="F49" s="267"/>
      <c r="G49" s="267"/>
      <c r="H49" s="267"/>
      <c r="I49" s="267"/>
      <c r="J49" s="267"/>
      <c r="K49" s="267"/>
      <c r="L49" s="267"/>
      <c r="M49" s="267"/>
      <c r="N49" s="267"/>
      <c r="O49" s="267"/>
      <c r="P49" s="267"/>
      <c r="Q49" s="267"/>
      <c r="R49" s="267"/>
      <c r="S49" s="267"/>
      <c r="T49" s="267"/>
      <c r="U49" s="267"/>
      <c r="V49" s="267"/>
      <c r="W49" s="268"/>
      <c r="X49" s="269">
        <f>ROUNDDOWN(48860*AA48*J22,-3)</f>
        <v>0</v>
      </c>
      <c r="Y49" s="269"/>
      <c r="Z49" s="269"/>
      <c r="AA49" s="269"/>
      <c r="AB49" s="269"/>
      <c r="AC49" s="269"/>
      <c r="AD49" s="269"/>
      <c r="AE49" s="270" t="s">
        <v>21</v>
      </c>
      <c r="AF49" s="190"/>
    </row>
    <row r="50" spans="1:32" ht="35.25" customHeight="1" thickBot="1">
      <c r="A50" s="190"/>
      <c r="B50" s="190"/>
      <c r="C50" s="266" t="s">
        <v>43</v>
      </c>
      <c r="D50" s="267"/>
      <c r="E50" s="267"/>
      <c r="F50" s="267"/>
      <c r="G50" s="267"/>
      <c r="H50" s="267"/>
      <c r="I50" s="267"/>
      <c r="J50" s="267"/>
      <c r="K50" s="267"/>
      <c r="L50" s="267"/>
      <c r="M50" s="267"/>
      <c r="N50" s="267"/>
      <c r="O50" s="267"/>
      <c r="P50" s="267"/>
      <c r="Q50" s="267"/>
      <c r="R50" s="267"/>
      <c r="S50" s="267"/>
      <c r="T50" s="267"/>
      <c r="U50" s="267"/>
      <c r="V50" s="267"/>
      <c r="W50" s="268"/>
      <c r="X50" s="271"/>
      <c r="Y50" s="271"/>
      <c r="Z50" s="271"/>
      <c r="AA50" s="272">
        <f>IF(ROUND(AA46/5,0)=0,1,ROUND(AA46/5,0))</f>
        <v>1</v>
      </c>
      <c r="AB50" s="272"/>
      <c r="AC50" s="272"/>
      <c r="AD50" s="272"/>
      <c r="AE50" s="270" t="s">
        <v>16</v>
      </c>
      <c r="AF50" s="190"/>
    </row>
    <row r="51" spans="1:32" ht="35.25" customHeight="1" thickBot="1">
      <c r="A51" s="190"/>
      <c r="B51" s="190"/>
      <c r="C51" s="273" t="s">
        <v>102</v>
      </c>
      <c r="D51" s="274"/>
      <c r="E51" s="274"/>
      <c r="F51" s="274"/>
      <c r="G51" s="274"/>
      <c r="H51" s="274"/>
      <c r="I51" s="274"/>
      <c r="J51" s="274"/>
      <c r="K51" s="274"/>
      <c r="L51" s="274"/>
      <c r="M51" s="274"/>
      <c r="N51" s="274"/>
      <c r="O51" s="274"/>
      <c r="P51" s="274"/>
      <c r="Q51" s="274"/>
      <c r="R51" s="274"/>
      <c r="S51" s="274"/>
      <c r="T51" s="274"/>
      <c r="U51" s="274"/>
      <c r="V51" s="274"/>
      <c r="W51" s="275"/>
      <c r="X51" s="276">
        <f>ROUNDDOWN(6110*AA50*J22,-3)</f>
        <v>0</v>
      </c>
      <c r="Y51" s="276"/>
      <c r="Z51" s="276"/>
      <c r="AA51" s="276"/>
      <c r="AB51" s="276"/>
      <c r="AC51" s="276"/>
      <c r="AD51" s="276"/>
      <c r="AE51" s="277" t="s">
        <v>21</v>
      </c>
      <c r="AF51" s="190"/>
    </row>
    <row r="52" spans="1:32" ht="26.25" customHeight="1" thickTop="1">
      <c r="A52" s="190"/>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row>
    <row r="53" spans="1:32" ht="14.25">
      <c r="A53" s="190"/>
      <c r="B53" s="20" t="s">
        <v>44</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row>
    <row r="54" spans="1:32" ht="17.25">
      <c r="A54" s="190"/>
      <c r="B54" s="278"/>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row>
    <row r="55" spans="1:32" ht="14.25">
      <c r="A55" s="191"/>
      <c r="B55" s="26"/>
      <c r="C55" s="279" t="s">
        <v>88</v>
      </c>
      <c r="D55" s="280"/>
      <c r="E55" s="280"/>
      <c r="F55" s="280"/>
      <c r="G55" s="280"/>
      <c r="H55" s="280"/>
      <c r="I55" s="280"/>
      <c r="J55" s="280"/>
      <c r="K55" s="280"/>
      <c r="L55" s="280"/>
      <c r="M55" s="280"/>
      <c r="N55" s="280"/>
      <c r="O55" s="280"/>
      <c r="P55" s="280"/>
      <c r="Q55" s="280"/>
      <c r="R55" s="280"/>
      <c r="S55" s="280"/>
      <c r="T55" s="280"/>
      <c r="U55" s="280"/>
      <c r="V55" s="280"/>
      <c r="W55" s="281"/>
      <c r="X55" s="314"/>
      <c r="Y55" s="315"/>
      <c r="Z55" s="315"/>
      <c r="AA55" s="315"/>
      <c r="AB55" s="315"/>
      <c r="AC55" s="315"/>
      <c r="AD55" s="315"/>
      <c r="AE55" s="316"/>
      <c r="AF55" s="191"/>
    </row>
    <row r="56" spans="1:32" ht="14.25">
      <c r="A56" s="191"/>
      <c r="B56" s="26"/>
      <c r="C56" s="282"/>
      <c r="D56" s="283"/>
      <c r="E56" s="283"/>
      <c r="F56" s="283"/>
      <c r="G56" s="283"/>
      <c r="H56" s="283"/>
      <c r="I56" s="283"/>
      <c r="J56" s="283"/>
      <c r="K56" s="283"/>
      <c r="L56" s="283"/>
      <c r="M56" s="283"/>
      <c r="N56" s="283"/>
      <c r="O56" s="283"/>
      <c r="P56" s="283"/>
      <c r="Q56" s="283"/>
      <c r="R56" s="283"/>
      <c r="S56" s="283"/>
      <c r="T56" s="283"/>
      <c r="U56" s="283"/>
      <c r="V56" s="283"/>
      <c r="W56" s="284"/>
      <c r="X56" s="317"/>
      <c r="Y56" s="318"/>
      <c r="Z56" s="318"/>
      <c r="AA56" s="318"/>
      <c r="AB56" s="318"/>
      <c r="AC56" s="318"/>
      <c r="AD56" s="318"/>
      <c r="AE56" s="319"/>
      <c r="AF56" s="191"/>
    </row>
    <row r="57" spans="1:32" ht="14.25">
      <c r="A57" s="191"/>
      <c r="B57" s="26"/>
      <c r="C57" s="279" t="s">
        <v>89</v>
      </c>
      <c r="D57" s="280"/>
      <c r="E57" s="280"/>
      <c r="F57" s="280"/>
      <c r="G57" s="280"/>
      <c r="H57" s="280"/>
      <c r="I57" s="280"/>
      <c r="J57" s="280"/>
      <c r="K57" s="280"/>
      <c r="L57" s="280"/>
      <c r="M57" s="280"/>
      <c r="N57" s="280"/>
      <c r="O57" s="280"/>
      <c r="P57" s="280"/>
      <c r="Q57" s="280"/>
      <c r="R57" s="280"/>
      <c r="S57" s="280"/>
      <c r="T57" s="280"/>
      <c r="U57" s="280"/>
      <c r="V57" s="280"/>
      <c r="W57" s="281"/>
      <c r="X57" s="314"/>
      <c r="Y57" s="315"/>
      <c r="Z57" s="315"/>
      <c r="AA57" s="315"/>
      <c r="AB57" s="315"/>
      <c r="AC57" s="315"/>
      <c r="AD57" s="315"/>
      <c r="AE57" s="316"/>
      <c r="AF57" s="191"/>
    </row>
    <row r="58" spans="1:32" ht="14.25">
      <c r="A58" s="191"/>
      <c r="B58" s="26"/>
      <c r="C58" s="282"/>
      <c r="D58" s="283"/>
      <c r="E58" s="283"/>
      <c r="F58" s="283"/>
      <c r="G58" s="283"/>
      <c r="H58" s="283"/>
      <c r="I58" s="283"/>
      <c r="J58" s="283"/>
      <c r="K58" s="283"/>
      <c r="L58" s="283"/>
      <c r="M58" s="283"/>
      <c r="N58" s="283"/>
      <c r="O58" s="283"/>
      <c r="P58" s="283"/>
      <c r="Q58" s="283"/>
      <c r="R58" s="283"/>
      <c r="S58" s="283"/>
      <c r="T58" s="283"/>
      <c r="U58" s="283"/>
      <c r="V58" s="283"/>
      <c r="W58" s="284"/>
      <c r="X58" s="317"/>
      <c r="Y58" s="318"/>
      <c r="Z58" s="318"/>
      <c r="AA58" s="318"/>
      <c r="AB58" s="318"/>
      <c r="AC58" s="318"/>
      <c r="AD58" s="318"/>
      <c r="AE58" s="319"/>
      <c r="AF58" s="191"/>
    </row>
    <row r="59" spans="1:32" ht="17.25">
      <c r="A59" s="191"/>
      <c r="B59" s="285"/>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row>
    <row r="60" spans="1:32" ht="27.75" customHeight="1">
      <c r="A60" s="190"/>
      <c r="B60" s="278"/>
      <c r="C60" s="209" t="s">
        <v>32</v>
      </c>
      <c r="D60" s="210"/>
      <c r="E60" s="210"/>
      <c r="F60" s="210"/>
      <c r="G60" s="210"/>
      <c r="H60" s="210"/>
      <c r="I60" s="211"/>
      <c r="J60" s="56"/>
      <c r="K60" s="56"/>
      <c r="L60" s="56"/>
      <c r="M60" s="212" t="s">
        <v>22</v>
      </c>
      <c r="N60" s="213"/>
      <c r="O60" s="208"/>
      <c r="P60" s="208"/>
      <c r="Q60" s="190"/>
      <c r="R60" s="190"/>
      <c r="S60" s="190"/>
      <c r="T60" s="190"/>
      <c r="U60" s="190"/>
      <c r="V60" s="190"/>
      <c r="W60" s="190"/>
      <c r="X60" s="190"/>
      <c r="Y60" s="190"/>
      <c r="Z60" s="190"/>
      <c r="AA60" s="190"/>
      <c r="AB60" s="190"/>
      <c r="AC60" s="190"/>
      <c r="AD60" s="190"/>
      <c r="AE60" s="190"/>
      <c r="AF60" s="190"/>
    </row>
    <row r="61" spans="1:32" ht="17.25">
      <c r="A61" s="190"/>
      <c r="B61" s="278"/>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row>
    <row r="62" spans="1:32" ht="9" customHeight="1" thickBot="1">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row>
    <row r="63" spans="1:32" ht="21.75" customHeight="1">
      <c r="A63" s="190"/>
      <c r="B63" s="190"/>
      <c r="C63" s="286" t="s">
        <v>45</v>
      </c>
      <c r="D63" s="287"/>
      <c r="E63" s="287"/>
      <c r="F63" s="287"/>
      <c r="G63" s="287"/>
      <c r="H63" s="287"/>
      <c r="I63" s="287"/>
      <c r="J63" s="287"/>
      <c r="K63" s="287"/>
      <c r="L63" s="287"/>
      <c r="M63" s="287"/>
      <c r="N63" s="287"/>
      <c r="O63" s="287"/>
      <c r="P63" s="287"/>
      <c r="Q63" s="287"/>
      <c r="R63" s="287"/>
      <c r="S63" s="287"/>
      <c r="T63" s="287"/>
      <c r="U63" s="287"/>
      <c r="V63" s="287"/>
      <c r="W63" s="288"/>
      <c r="X63" s="289"/>
      <c r="Y63" s="289"/>
      <c r="Z63" s="289"/>
      <c r="AA63" s="57"/>
      <c r="AB63" s="57"/>
      <c r="AC63" s="57"/>
      <c r="AD63" s="57"/>
      <c r="AE63" s="290" t="s">
        <v>16</v>
      </c>
      <c r="AF63" s="190"/>
    </row>
    <row r="64" spans="1:32" ht="21.75" customHeight="1">
      <c r="A64" s="190"/>
      <c r="B64" s="190"/>
      <c r="C64" s="291" t="s">
        <v>29</v>
      </c>
      <c r="D64" s="292"/>
      <c r="E64" s="292"/>
      <c r="F64" s="292"/>
      <c r="G64" s="292"/>
      <c r="H64" s="292"/>
      <c r="I64" s="292"/>
      <c r="J64" s="292"/>
      <c r="K64" s="292"/>
      <c r="L64" s="292"/>
      <c r="M64" s="292"/>
      <c r="N64" s="292"/>
      <c r="O64" s="292"/>
      <c r="P64" s="292"/>
      <c r="Q64" s="292"/>
      <c r="R64" s="292"/>
      <c r="S64" s="292"/>
      <c r="T64" s="292"/>
      <c r="U64" s="292"/>
      <c r="V64" s="292"/>
      <c r="W64" s="293"/>
      <c r="X64" s="294"/>
      <c r="Y64" s="294"/>
      <c r="Z64" s="294"/>
      <c r="AA64" s="295">
        <f>AA48</f>
        <v>1</v>
      </c>
      <c r="AB64" s="295"/>
      <c r="AC64" s="295"/>
      <c r="AD64" s="295"/>
      <c r="AE64" s="296" t="s">
        <v>16</v>
      </c>
      <c r="AF64" s="190"/>
    </row>
    <row r="65" spans="1:32" ht="21.75" customHeight="1">
      <c r="A65" s="190"/>
      <c r="B65" s="190"/>
      <c r="C65" s="297" t="s">
        <v>46</v>
      </c>
      <c r="D65" s="298"/>
      <c r="E65" s="298"/>
      <c r="F65" s="298"/>
      <c r="G65" s="298"/>
      <c r="H65" s="298"/>
      <c r="I65" s="298"/>
      <c r="J65" s="298"/>
      <c r="K65" s="298"/>
      <c r="L65" s="298"/>
      <c r="M65" s="298"/>
      <c r="N65" s="298"/>
      <c r="O65" s="298"/>
      <c r="P65" s="298"/>
      <c r="Q65" s="298"/>
      <c r="R65" s="298"/>
      <c r="S65" s="298"/>
      <c r="T65" s="298"/>
      <c r="U65" s="298"/>
      <c r="V65" s="298"/>
      <c r="W65" s="299"/>
      <c r="X65" s="294"/>
      <c r="Y65" s="294"/>
      <c r="Z65" s="294"/>
      <c r="AA65" s="295">
        <f>IF(AA63-AA64&gt;0,AA63-AA64,0)</f>
        <v>0</v>
      </c>
      <c r="AB65" s="295"/>
      <c r="AC65" s="295"/>
      <c r="AD65" s="295"/>
      <c r="AE65" s="296" t="s">
        <v>16</v>
      </c>
      <c r="AF65" s="190"/>
    </row>
    <row r="66" spans="1:32" ht="21.75" customHeight="1" thickBot="1">
      <c r="A66" s="190"/>
      <c r="B66" s="190"/>
      <c r="C66" s="300" t="s">
        <v>49</v>
      </c>
      <c r="D66" s="301"/>
      <c r="E66" s="301"/>
      <c r="F66" s="301"/>
      <c r="G66" s="301"/>
      <c r="H66" s="301"/>
      <c r="I66" s="301"/>
      <c r="J66" s="301"/>
      <c r="K66" s="301"/>
      <c r="L66" s="301"/>
      <c r="M66" s="301"/>
      <c r="N66" s="301"/>
      <c r="O66" s="301"/>
      <c r="P66" s="301"/>
      <c r="Q66" s="301"/>
      <c r="R66" s="301"/>
      <c r="S66" s="301"/>
      <c r="T66" s="301"/>
      <c r="U66" s="301"/>
      <c r="V66" s="301"/>
      <c r="W66" s="302"/>
      <c r="X66" s="303">
        <f>50000*AA65</f>
        <v>0</v>
      </c>
      <c r="Y66" s="303"/>
      <c r="Z66" s="303"/>
      <c r="AA66" s="303"/>
      <c r="AB66" s="303"/>
      <c r="AC66" s="303"/>
      <c r="AD66" s="303"/>
      <c r="AE66" s="304" t="s">
        <v>21</v>
      </c>
      <c r="AF66" s="190"/>
    </row>
    <row r="67" spans="1:32" ht="21.75" customHeight="1" thickBot="1">
      <c r="A67" s="190"/>
      <c r="B67" s="190"/>
      <c r="C67" s="300" t="s">
        <v>47</v>
      </c>
      <c r="D67" s="301"/>
      <c r="E67" s="301"/>
      <c r="F67" s="301"/>
      <c r="G67" s="301"/>
      <c r="H67" s="301"/>
      <c r="I67" s="301"/>
      <c r="J67" s="301"/>
      <c r="K67" s="301"/>
      <c r="L67" s="301"/>
      <c r="M67" s="301"/>
      <c r="N67" s="301"/>
      <c r="O67" s="301"/>
      <c r="P67" s="301"/>
      <c r="Q67" s="301"/>
      <c r="R67" s="301"/>
      <c r="S67" s="301"/>
      <c r="T67" s="301"/>
      <c r="U67" s="301"/>
      <c r="V67" s="301"/>
      <c r="W67" s="302"/>
      <c r="X67" s="303">
        <f>50000*AA65*J60</f>
        <v>0</v>
      </c>
      <c r="Y67" s="303"/>
      <c r="Z67" s="303"/>
      <c r="AA67" s="303"/>
      <c r="AB67" s="303"/>
      <c r="AC67" s="303"/>
      <c r="AD67" s="303"/>
      <c r="AE67" s="304" t="s">
        <v>21</v>
      </c>
      <c r="AF67" s="190"/>
    </row>
    <row r="68" spans="1:32" ht="7.5" customHeight="1">
      <c r="A68" s="190"/>
      <c r="B68" s="190"/>
      <c r="C68" s="305"/>
      <c r="D68" s="305"/>
      <c r="E68" s="305"/>
      <c r="F68" s="305"/>
      <c r="G68" s="305"/>
      <c r="H68" s="305"/>
      <c r="I68" s="305"/>
      <c r="J68" s="305"/>
      <c r="K68" s="305"/>
      <c r="L68" s="305"/>
      <c r="M68" s="305"/>
      <c r="N68" s="305"/>
      <c r="O68" s="305"/>
      <c r="P68" s="305"/>
      <c r="Q68" s="305"/>
      <c r="R68" s="305"/>
      <c r="S68" s="305"/>
      <c r="T68" s="305"/>
      <c r="U68" s="305"/>
      <c r="V68" s="305"/>
      <c r="W68" s="305"/>
      <c r="X68" s="306"/>
      <c r="Y68" s="306"/>
      <c r="Z68" s="306"/>
      <c r="AA68" s="306"/>
      <c r="AB68" s="306"/>
      <c r="AC68" s="306"/>
      <c r="AD68" s="306"/>
      <c r="AE68" s="307"/>
      <c r="AF68" s="308"/>
    </row>
    <row r="69" spans="1:32" ht="19.5" customHeight="1">
      <c r="A69" s="190"/>
      <c r="B69" s="190"/>
      <c r="C69" s="309" t="s">
        <v>48</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row>
    <row r="70" spans="1:32" ht="19.5" customHeight="1">
      <c r="A70" s="190"/>
      <c r="B70" s="190"/>
      <c r="C70" s="309" t="s">
        <v>78</v>
      </c>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row>
    <row r="71" spans="1:32" ht="19.5" customHeight="1">
      <c r="A71" s="190"/>
      <c r="B71" s="190"/>
      <c r="C71" s="309" t="s">
        <v>79</v>
      </c>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row>
  </sheetData>
  <sheetProtection algorithmName="SHA-512" hashValue="jJBpFxXt+H5g3Y+F2ntafWIK5DI8kePWCfHPIbNXjvBu1naBzNmS8GibLaxYjDBQOmwrUT+lTHsSsgp/q4fz8Q==" saltValue="/JV6xDtOn0Gny11r5vedeA==" spinCount="100000" sheet="1" objects="1" scenarios="1" formatCells="0"/>
  <mergeCells count="137">
    <mergeCell ref="C55:W56"/>
    <mergeCell ref="X55:AE56"/>
    <mergeCell ref="C57:W58"/>
    <mergeCell ref="X57:AE58"/>
    <mergeCell ref="B2:J7"/>
    <mergeCell ref="R2:U2"/>
    <mergeCell ref="R3:U3"/>
    <mergeCell ref="V3:AE3"/>
    <mergeCell ref="V2:Y2"/>
    <mergeCell ref="Z2:AC2"/>
    <mergeCell ref="AD2:AE2"/>
    <mergeCell ref="R4:U4"/>
    <mergeCell ref="V4:AE4"/>
    <mergeCell ref="R5:U6"/>
    <mergeCell ref="V5:AE6"/>
    <mergeCell ref="C16:G16"/>
    <mergeCell ref="M16:AD16"/>
    <mergeCell ref="C19:G19"/>
    <mergeCell ref="H19:L19"/>
    <mergeCell ref="M19:Q19"/>
    <mergeCell ref="R19:W19"/>
    <mergeCell ref="AC19:AD19"/>
    <mergeCell ref="R7:U7"/>
    <mergeCell ref="V7:AE7"/>
    <mergeCell ref="A10:AE10"/>
    <mergeCell ref="C15:G15"/>
    <mergeCell ref="H15:L15"/>
    <mergeCell ref="M15:Q15"/>
    <mergeCell ref="R15:W15"/>
    <mergeCell ref="AC15:AD15"/>
    <mergeCell ref="C12:W12"/>
    <mergeCell ref="X12:AE12"/>
    <mergeCell ref="W24:Y24"/>
    <mergeCell ref="H25:L25"/>
    <mergeCell ref="M25:O25"/>
    <mergeCell ref="S25:T25"/>
    <mergeCell ref="U25:V25"/>
    <mergeCell ref="W25:Y25"/>
    <mergeCell ref="C20:G20"/>
    <mergeCell ref="M20:AD20"/>
    <mergeCell ref="C22:I22"/>
    <mergeCell ref="J22:L22"/>
    <mergeCell ref="M22:N22"/>
    <mergeCell ref="C24:G27"/>
    <mergeCell ref="H24:L24"/>
    <mergeCell ref="M24:O24"/>
    <mergeCell ref="S24:T24"/>
    <mergeCell ref="U24:V24"/>
    <mergeCell ref="H26:L26"/>
    <mergeCell ref="M26:O26"/>
    <mergeCell ref="S26:T26"/>
    <mergeCell ref="U26:V26"/>
    <mergeCell ref="W26:Y26"/>
    <mergeCell ref="H27:L27"/>
    <mergeCell ref="M27:O27"/>
    <mergeCell ref="S27:T27"/>
    <mergeCell ref="U27:V27"/>
    <mergeCell ref="W27:Y27"/>
    <mergeCell ref="P28:Z28"/>
    <mergeCell ref="AC28:AD28"/>
    <mergeCell ref="C30:G33"/>
    <mergeCell ref="H30:L30"/>
    <mergeCell ref="M30:O30"/>
    <mergeCell ref="S30:T30"/>
    <mergeCell ref="U30:V30"/>
    <mergeCell ref="W30:Y30"/>
    <mergeCell ref="H31:L31"/>
    <mergeCell ref="M31:O31"/>
    <mergeCell ref="H33:L33"/>
    <mergeCell ref="M33:O33"/>
    <mergeCell ref="S33:T33"/>
    <mergeCell ref="U33:V33"/>
    <mergeCell ref="W33:Y33"/>
    <mergeCell ref="AC39:AD39"/>
    <mergeCell ref="H40:R40"/>
    <mergeCell ref="T40:U40"/>
    <mergeCell ref="AC40:AD40"/>
    <mergeCell ref="H41:R41"/>
    <mergeCell ref="T41:U41"/>
    <mergeCell ref="AC41:AD41"/>
    <mergeCell ref="P34:Z34"/>
    <mergeCell ref="S31:T31"/>
    <mergeCell ref="U31:V31"/>
    <mergeCell ref="W31:Y31"/>
    <mergeCell ref="H32:L32"/>
    <mergeCell ref="M32:O32"/>
    <mergeCell ref="S32:T32"/>
    <mergeCell ref="U32:V32"/>
    <mergeCell ref="W32:Y32"/>
    <mergeCell ref="X46:Z46"/>
    <mergeCell ref="AA46:AD46"/>
    <mergeCell ref="C47:W47"/>
    <mergeCell ref="X47:AD47"/>
    <mergeCell ref="C48:W48"/>
    <mergeCell ref="X48:Z48"/>
    <mergeCell ref="AA48:AD48"/>
    <mergeCell ref="AC34:AD34"/>
    <mergeCell ref="H35:AE35"/>
    <mergeCell ref="J36:N36"/>
    <mergeCell ref="C37:G44"/>
    <mergeCell ref="H37:R37"/>
    <mergeCell ref="T37:U37"/>
    <mergeCell ref="H38:R38"/>
    <mergeCell ref="T38:U38"/>
    <mergeCell ref="AC38:AD38"/>
    <mergeCell ref="H39:R39"/>
    <mergeCell ref="H42:R42"/>
    <mergeCell ref="T42:U42"/>
    <mergeCell ref="AC42:AD42"/>
    <mergeCell ref="H44:R44"/>
    <mergeCell ref="T44:U44"/>
    <mergeCell ref="AC44:AD44"/>
    <mergeCell ref="T39:U39"/>
    <mergeCell ref="H43:R43"/>
    <mergeCell ref="T43:U43"/>
    <mergeCell ref="AC43:AD43"/>
    <mergeCell ref="C65:W65"/>
    <mergeCell ref="AA65:AD65"/>
    <mergeCell ref="C67:W67"/>
    <mergeCell ref="X67:AD67"/>
    <mergeCell ref="C66:W66"/>
    <mergeCell ref="X66:AD66"/>
    <mergeCell ref="C60:I60"/>
    <mergeCell ref="J60:L60"/>
    <mergeCell ref="M60:N60"/>
    <mergeCell ref="C63:W63"/>
    <mergeCell ref="AA63:AD63"/>
    <mergeCell ref="C64:W64"/>
    <mergeCell ref="AA64:AD64"/>
    <mergeCell ref="C49:W49"/>
    <mergeCell ref="X49:AD49"/>
    <mergeCell ref="C50:W50"/>
    <mergeCell ref="X50:Z50"/>
    <mergeCell ref="AA50:AD50"/>
    <mergeCell ref="C51:W51"/>
    <mergeCell ref="X51:AD51"/>
    <mergeCell ref="C46:W46"/>
  </mergeCells>
  <phoneticPr fontId="1"/>
  <dataValidations count="4">
    <dataValidation type="whole" operator="greaterThanOrEqual" allowBlank="1" showInputMessage="1" showErrorMessage="1" errorTitle="注意" error="こちらには、整数しか入力できません。" sqref="H19:L19 J22:L22 J60:L60 H15:L15">
      <formula1>0</formula1>
    </dataValidation>
    <dataValidation type="whole" operator="greaterThanOrEqual" allowBlank="1" showErrorMessage="1" errorTitle="注意" error="こちらには、整数しか入力できません。" sqref="M24:O27 M30:O33">
      <formula1>0</formula1>
    </dataValidation>
    <dataValidation type="list" allowBlank="1" showInputMessage="1" showErrorMessage="1" sqref="T37:T44">
      <formula1>"○,―"</formula1>
    </dataValidation>
    <dataValidation type="list" allowBlank="1" showInputMessage="1" showErrorMessage="1" sqref="X12 X55:AE58">
      <formula1>"－,○"</formula1>
    </dataValidation>
  </dataValidations>
  <pageMargins left="0.23622047244094488" right="0.23622047244094488" top="0.3543307086614173" bottom="0.3543307086614173" header="0" footer="0"/>
  <pageSetup paperSize="9" orientation="portrait" r:id="rId1"/>
  <headerFooter>
    <oddFooter xml:space="preserve">&amp;C
</oddFooter>
  </headerFooter>
  <rowBreaks count="1" manualBreakCount="1">
    <brk id="3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Zeros="0" view="pageBreakPreview" zoomScale="85" zoomScaleNormal="100" zoomScaleSheetLayoutView="85" workbookViewId="0">
      <selection activeCell="AG6" sqref="AG6:AK6"/>
    </sheetView>
  </sheetViews>
  <sheetFormatPr defaultRowHeight="13.5"/>
  <cols>
    <col min="1" max="39" width="2.25" style="1" customWidth="1"/>
    <col min="40" max="16384" width="9" style="1"/>
  </cols>
  <sheetData>
    <row r="1" spans="1:39">
      <c r="A1" s="1" t="s">
        <v>23</v>
      </c>
    </row>
    <row r="2" spans="1:39" ht="13.5" customHeight="1">
      <c r="A2" s="134" t="s">
        <v>90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row>
    <row r="3" spans="1:39" ht="13.5" customHeight="1">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39" ht="13.5" customHeight="1">
      <c r="A4" s="2"/>
      <c r="B4" s="2"/>
      <c r="C4" s="2"/>
      <c r="D4" s="2"/>
      <c r="E4" s="2"/>
      <c r="F4" s="2"/>
      <c r="G4" s="2"/>
      <c r="H4" s="2"/>
      <c r="I4" s="2"/>
      <c r="J4" s="2"/>
      <c r="K4" s="2"/>
      <c r="L4" s="2"/>
      <c r="M4" s="2"/>
      <c r="N4" s="2"/>
      <c r="O4" s="2"/>
      <c r="P4" s="2"/>
      <c r="Q4" s="2"/>
      <c r="R4" s="2"/>
      <c r="AC4" s="135">
        <f ca="1">TODAY()</f>
        <v>44064</v>
      </c>
      <c r="AD4" s="135"/>
      <c r="AE4" s="135"/>
      <c r="AF4" s="135"/>
      <c r="AG4" s="135"/>
      <c r="AH4" s="135"/>
      <c r="AI4" s="135"/>
      <c r="AJ4" s="135"/>
      <c r="AK4" s="135"/>
      <c r="AL4" s="135"/>
      <c r="AM4" s="135"/>
    </row>
    <row r="5" spans="1:39" ht="13.5" customHeight="1" thickBot="1">
      <c r="A5" s="1" t="s">
        <v>10</v>
      </c>
      <c r="B5" s="2"/>
      <c r="C5" s="2"/>
      <c r="D5" s="2"/>
      <c r="E5" s="2"/>
      <c r="F5" s="2"/>
      <c r="G5" s="2"/>
      <c r="H5" s="2"/>
      <c r="I5" s="2"/>
      <c r="J5" s="2"/>
      <c r="K5" s="2"/>
      <c r="L5" s="2"/>
      <c r="M5" s="2"/>
      <c r="N5" s="2"/>
      <c r="O5" s="2"/>
      <c r="P5" s="2"/>
      <c r="Q5" s="2"/>
      <c r="R5" s="2"/>
    </row>
    <row r="6" spans="1:39">
      <c r="V6" s="136" t="s">
        <v>3</v>
      </c>
      <c r="W6" s="137"/>
      <c r="X6" s="137"/>
      <c r="Y6" s="137"/>
      <c r="Z6" s="137"/>
      <c r="AA6" s="137"/>
      <c r="AB6" s="138"/>
      <c r="AC6" s="139" t="s">
        <v>1</v>
      </c>
      <c r="AD6" s="140"/>
      <c r="AE6" s="140"/>
      <c r="AF6" s="140"/>
      <c r="AG6" s="141">
        <f>'保育所分園積算表（処遇Ⅱ）'!Z2</f>
        <v>0</v>
      </c>
      <c r="AH6" s="141"/>
      <c r="AI6" s="141"/>
      <c r="AJ6" s="141"/>
      <c r="AK6" s="141"/>
      <c r="AL6" s="140" t="s">
        <v>7</v>
      </c>
      <c r="AM6" s="142"/>
    </row>
    <row r="7" spans="1:39">
      <c r="V7" s="125" t="s">
        <v>0</v>
      </c>
      <c r="W7" s="126"/>
      <c r="X7" s="126"/>
      <c r="Y7" s="126"/>
      <c r="Z7" s="126"/>
      <c r="AA7" s="126"/>
      <c r="AB7" s="127"/>
      <c r="AC7" s="128" t="s">
        <v>81</v>
      </c>
      <c r="AD7" s="129"/>
      <c r="AE7" s="129"/>
      <c r="AF7" s="129"/>
      <c r="AG7" s="129"/>
      <c r="AH7" s="129"/>
      <c r="AI7" s="129"/>
      <c r="AJ7" s="129"/>
      <c r="AK7" s="129"/>
      <c r="AL7" s="129"/>
      <c r="AM7" s="130"/>
    </row>
    <row r="8" spans="1:39">
      <c r="V8" s="125" t="s">
        <v>4</v>
      </c>
      <c r="W8" s="126"/>
      <c r="X8" s="126"/>
      <c r="Y8" s="126"/>
      <c r="Z8" s="126"/>
      <c r="AA8" s="126"/>
      <c r="AB8" s="127"/>
      <c r="AC8" s="131">
        <f>'保育所分園積算表（処遇Ⅱ）'!V4</f>
        <v>0</v>
      </c>
      <c r="AD8" s="132"/>
      <c r="AE8" s="132"/>
      <c r="AF8" s="132"/>
      <c r="AG8" s="132"/>
      <c r="AH8" s="132"/>
      <c r="AI8" s="132"/>
      <c r="AJ8" s="132"/>
      <c r="AK8" s="132"/>
      <c r="AL8" s="132"/>
      <c r="AM8" s="133"/>
    </row>
    <row r="9" spans="1:39">
      <c r="V9" s="158" t="s">
        <v>5</v>
      </c>
      <c r="W9" s="159"/>
      <c r="X9" s="159"/>
      <c r="Y9" s="159"/>
      <c r="Z9" s="159"/>
      <c r="AA9" s="159"/>
      <c r="AB9" s="160"/>
      <c r="AC9" s="164">
        <f>'保育所分園積算表（処遇Ⅱ）'!V5</f>
        <v>0</v>
      </c>
      <c r="AD9" s="165"/>
      <c r="AE9" s="165"/>
      <c r="AF9" s="165"/>
      <c r="AG9" s="165"/>
      <c r="AH9" s="165"/>
      <c r="AI9" s="165"/>
      <c r="AJ9" s="165"/>
      <c r="AK9" s="165"/>
      <c r="AL9" s="165"/>
      <c r="AM9" s="166"/>
    </row>
    <row r="10" spans="1:39">
      <c r="V10" s="161"/>
      <c r="W10" s="162"/>
      <c r="X10" s="162"/>
      <c r="Y10" s="162"/>
      <c r="Z10" s="162"/>
      <c r="AA10" s="162"/>
      <c r="AB10" s="163"/>
      <c r="AC10" s="167"/>
      <c r="AD10" s="168"/>
      <c r="AE10" s="168"/>
      <c r="AF10" s="168"/>
      <c r="AG10" s="168"/>
      <c r="AH10" s="168"/>
      <c r="AI10" s="168"/>
      <c r="AJ10" s="168"/>
      <c r="AK10" s="168"/>
      <c r="AL10" s="168"/>
      <c r="AM10" s="169"/>
    </row>
    <row r="11" spans="1:39" ht="14.25" thickBot="1">
      <c r="V11" s="153" t="s">
        <v>6</v>
      </c>
      <c r="W11" s="154"/>
      <c r="X11" s="154"/>
      <c r="Y11" s="154"/>
      <c r="Z11" s="154"/>
      <c r="AA11" s="154"/>
      <c r="AB11" s="155"/>
      <c r="AC11" s="156">
        <f>'保育所分園積算表（処遇Ⅱ）'!V7</f>
        <v>0</v>
      </c>
      <c r="AD11" s="157"/>
      <c r="AE11" s="157"/>
      <c r="AF11" s="157"/>
      <c r="AG11" s="157"/>
      <c r="AH11" s="157"/>
      <c r="AI11" s="157"/>
      <c r="AJ11" s="157"/>
      <c r="AK11" s="157"/>
      <c r="AL11" s="157"/>
      <c r="AM11" s="24" t="s">
        <v>2</v>
      </c>
    </row>
    <row r="13" spans="1:39">
      <c r="A13" s="1" t="s">
        <v>11</v>
      </c>
    </row>
    <row r="15" spans="1:39">
      <c r="A15" s="1" t="s">
        <v>26</v>
      </c>
    </row>
    <row r="16" spans="1:39" ht="14.25" thickBot="1">
      <c r="A16" s="7" t="s">
        <v>82</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143" t="s">
        <v>13</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7" t="str">
        <f>IF('保育所分園積算表（処遇Ⅱ）'!X12="○","該当","非該当")</f>
        <v>非該当</v>
      </c>
      <c r="AH17" s="148"/>
      <c r="AI17" s="148"/>
      <c r="AJ17" s="148"/>
      <c r="AK17" s="148"/>
      <c r="AL17" s="148"/>
      <c r="AM17" s="149"/>
    </row>
    <row r="18" spans="1:39" ht="14.25" thickBot="1">
      <c r="A18" s="8"/>
      <c r="B18" s="145"/>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50"/>
      <c r="AH18" s="151"/>
      <c r="AI18" s="151"/>
      <c r="AJ18" s="151"/>
      <c r="AK18" s="151"/>
      <c r="AL18" s="151"/>
      <c r="AM18" s="152"/>
    </row>
    <row r="20" spans="1:39" ht="14.25" thickBot="1">
      <c r="A20" s="1" t="s">
        <v>14</v>
      </c>
    </row>
    <row r="21" spans="1:39" ht="23.25" customHeight="1" thickBot="1">
      <c r="A21" s="46" t="s">
        <v>15</v>
      </c>
      <c r="B21" s="29" t="s">
        <v>19</v>
      </c>
      <c r="C21" s="30"/>
      <c r="D21" s="30"/>
      <c r="E21" s="30"/>
      <c r="F21" s="30"/>
      <c r="G21" s="30"/>
      <c r="H21" s="29"/>
      <c r="I21" s="31"/>
      <c r="J21" s="32"/>
      <c r="K21" s="32"/>
      <c r="L21" s="32"/>
      <c r="M21" s="32"/>
      <c r="N21" s="32"/>
      <c r="O21" s="32"/>
      <c r="P21" s="32"/>
      <c r="Q21" s="32"/>
      <c r="R21" s="32"/>
      <c r="S21" s="32"/>
      <c r="T21" s="32"/>
      <c r="U21" s="32"/>
      <c r="V21" s="32"/>
      <c r="W21" s="32"/>
      <c r="X21" s="32"/>
      <c r="Y21" s="32"/>
      <c r="Z21" s="174"/>
      <c r="AA21" s="175"/>
      <c r="AB21" s="175"/>
      <c r="AC21" s="175"/>
      <c r="AD21" s="175"/>
      <c r="AE21" s="175"/>
      <c r="AF21" s="176"/>
      <c r="AG21" s="170">
        <f>IF(AG17="該当",'保育所分園積算表（処遇Ⅱ）'!AA46,0)</f>
        <v>0</v>
      </c>
      <c r="AH21" s="171"/>
      <c r="AI21" s="171"/>
      <c r="AJ21" s="171"/>
      <c r="AK21" s="171"/>
      <c r="AL21" s="171"/>
      <c r="AM21" s="172"/>
    </row>
    <row r="22" spans="1:39" ht="23.25" customHeight="1">
      <c r="A22" s="182" t="s">
        <v>91</v>
      </c>
      <c r="B22" s="180" t="s">
        <v>20</v>
      </c>
      <c r="C22" s="180"/>
      <c r="D22" s="180"/>
      <c r="E22" s="180"/>
      <c r="F22" s="180"/>
      <c r="G22" s="180"/>
      <c r="H22" s="33" t="s">
        <v>96</v>
      </c>
      <c r="I22" s="34"/>
      <c r="J22" s="35"/>
      <c r="K22" s="35"/>
      <c r="L22" s="35"/>
      <c r="M22" s="35"/>
      <c r="N22" s="35"/>
      <c r="O22" s="35"/>
      <c r="P22" s="35"/>
      <c r="Q22" s="35"/>
      <c r="R22" s="35"/>
      <c r="S22" s="35"/>
      <c r="T22" s="35"/>
      <c r="U22" s="35"/>
      <c r="V22" s="35"/>
      <c r="W22" s="35"/>
      <c r="X22" s="35"/>
      <c r="Y22" s="35"/>
      <c r="Z22" s="36"/>
      <c r="AA22" s="37"/>
      <c r="AB22" s="37"/>
      <c r="AC22" s="37"/>
      <c r="AD22" s="37"/>
      <c r="AE22" s="37"/>
      <c r="AF22" s="38"/>
      <c r="AG22" s="177">
        <f>IF(AG17="該当",'保育所分園積算表（処遇Ⅱ）'!AA48,0)</f>
        <v>0</v>
      </c>
      <c r="AH22" s="178"/>
      <c r="AI22" s="178"/>
      <c r="AJ22" s="178"/>
      <c r="AK22" s="178"/>
      <c r="AL22" s="178"/>
      <c r="AM22" s="179"/>
    </row>
    <row r="23" spans="1:39" ht="23.25" customHeight="1" thickBot="1">
      <c r="A23" s="183"/>
      <c r="B23" s="181"/>
      <c r="C23" s="181"/>
      <c r="D23" s="181"/>
      <c r="E23" s="181"/>
      <c r="F23" s="181"/>
      <c r="G23" s="181"/>
      <c r="H23" s="39" t="s">
        <v>97</v>
      </c>
      <c r="I23" s="40"/>
      <c r="J23" s="41"/>
      <c r="K23" s="41"/>
      <c r="L23" s="41"/>
      <c r="M23" s="41"/>
      <c r="N23" s="41"/>
      <c r="O23" s="41"/>
      <c r="P23" s="41"/>
      <c r="Q23" s="41"/>
      <c r="R23" s="41"/>
      <c r="S23" s="41"/>
      <c r="T23" s="41"/>
      <c r="U23" s="41"/>
      <c r="V23" s="41"/>
      <c r="W23" s="41"/>
      <c r="X23" s="41"/>
      <c r="Y23" s="41"/>
      <c r="Z23" s="42"/>
      <c r="AA23" s="43"/>
      <c r="AB23" s="43"/>
      <c r="AC23" s="43"/>
      <c r="AD23" s="43"/>
      <c r="AE23" s="43"/>
      <c r="AF23" s="44"/>
      <c r="AG23" s="184">
        <f>IF(AG17="該当",'保育所分園積算表（処遇Ⅱ）'!AA50,0)</f>
        <v>0</v>
      </c>
      <c r="AH23" s="185"/>
      <c r="AI23" s="185"/>
      <c r="AJ23" s="185"/>
      <c r="AK23" s="185"/>
      <c r="AL23" s="185"/>
      <c r="AM23" s="186"/>
    </row>
    <row r="24" spans="1:39">
      <c r="H24" s="10"/>
      <c r="I24" s="10"/>
    </row>
    <row r="25" spans="1:39">
      <c r="A25" s="1" t="s">
        <v>27</v>
      </c>
      <c r="H25" s="10"/>
      <c r="I25" s="10"/>
    </row>
    <row r="26" spans="1:39" ht="14.25" thickBot="1">
      <c r="A26" s="7" t="s">
        <v>82</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5"/>
    </row>
    <row r="27" spans="1:39">
      <c r="A27" s="6"/>
      <c r="B27" s="143" t="s">
        <v>28</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7" t="str">
        <f>IF('保育所分園積算表（処遇Ⅱ）'!X55="○","該当","非該当")</f>
        <v>非該当</v>
      </c>
      <c r="AH27" s="148"/>
      <c r="AI27" s="148"/>
      <c r="AJ27" s="148"/>
      <c r="AK27" s="148"/>
      <c r="AL27" s="148"/>
      <c r="AM27" s="149"/>
    </row>
    <row r="28" spans="1:39" ht="14.25" thickBot="1">
      <c r="A28" s="6"/>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50"/>
      <c r="AH28" s="151"/>
      <c r="AI28" s="151"/>
      <c r="AJ28" s="151"/>
      <c r="AK28" s="151"/>
      <c r="AL28" s="151"/>
      <c r="AM28" s="152"/>
    </row>
    <row r="29" spans="1:39">
      <c r="A29" s="21"/>
      <c r="B29" s="143" t="s">
        <v>50</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87"/>
      <c r="AG29" s="147" t="str">
        <f>IF('保育所分園積算表（処遇Ⅱ）'!X57="○","該当","非該当")</f>
        <v>非該当</v>
      </c>
      <c r="AH29" s="148"/>
      <c r="AI29" s="148"/>
      <c r="AJ29" s="148"/>
      <c r="AK29" s="148"/>
      <c r="AL29" s="148"/>
      <c r="AM29" s="149"/>
    </row>
    <row r="30" spans="1:39" ht="14.25" customHeight="1" thickBot="1">
      <c r="A30" s="22"/>
      <c r="B30" s="145"/>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88"/>
      <c r="AG30" s="150"/>
      <c r="AH30" s="151"/>
      <c r="AI30" s="151"/>
      <c r="AJ30" s="151"/>
      <c r="AK30" s="151"/>
      <c r="AL30" s="151"/>
      <c r="AM30" s="152"/>
    </row>
    <row r="31" spans="1:39">
      <c r="A31" s="3"/>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6"/>
      <c r="AH31" s="16"/>
      <c r="AI31" s="16"/>
      <c r="AJ31" s="16"/>
      <c r="AK31" s="16"/>
      <c r="AL31" s="16"/>
      <c r="AM31" s="16"/>
    </row>
    <row r="32" spans="1:39" ht="14.25" thickBot="1">
      <c r="A32" s="45" t="s">
        <v>14</v>
      </c>
    </row>
    <row r="33" spans="1:39" ht="23.25" customHeight="1" thickBot="1">
      <c r="A33" s="17" t="s">
        <v>92</v>
      </c>
      <c r="B33" s="18"/>
      <c r="C33" s="9"/>
      <c r="D33" s="9"/>
      <c r="E33" s="9"/>
      <c r="F33" s="9"/>
      <c r="G33" s="9"/>
      <c r="H33" s="18"/>
      <c r="I33" s="13"/>
      <c r="J33" s="12"/>
      <c r="K33" s="12"/>
      <c r="L33" s="12"/>
      <c r="M33" s="12"/>
      <c r="N33" s="12"/>
      <c r="O33" s="12"/>
      <c r="P33" s="12"/>
      <c r="Q33" s="12"/>
      <c r="R33" s="12"/>
      <c r="S33" s="12"/>
      <c r="T33" s="12"/>
      <c r="U33" s="12"/>
      <c r="V33" s="12"/>
      <c r="W33" s="12"/>
      <c r="X33" s="12"/>
      <c r="Y33" s="12"/>
      <c r="Z33" s="14"/>
      <c r="AA33" s="11"/>
      <c r="AB33" s="11"/>
      <c r="AC33" s="11"/>
      <c r="AD33" s="11"/>
      <c r="AE33" s="11"/>
      <c r="AF33" s="15"/>
      <c r="AG33" s="170" t="str">
        <f>IF(AND(AG27="該当",AG29="該当"),'保育所分園積算表（処遇Ⅱ）'!AA65,"")</f>
        <v/>
      </c>
      <c r="AH33" s="171"/>
      <c r="AI33" s="171"/>
      <c r="AJ33" s="171"/>
      <c r="AK33" s="171"/>
      <c r="AL33" s="171"/>
      <c r="AM33" s="172"/>
    </row>
    <row r="35" spans="1:39" ht="13.5" customHeight="1">
      <c r="A35" s="173" t="s">
        <v>80</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row>
    <row r="36" spans="1:39">
      <c r="A36" s="173"/>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row>
    <row r="37" spans="1:39">
      <c r="A37" s="173"/>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row>
  </sheetData>
  <sheetProtection algorithmName="SHA-512" hashValue="Oe+PPhjB3IrjVky84cphCji7yBHn+HE3pulfFA96dOScN72TySlocvUi9T9zNUcR0+wltMbVKtmiUKMrs/SDjQ==" saltValue="UPwpFNtC+qiO14IruL9g3A==" spinCount="100000" sheet="1" objects="1" scenarios="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B17:AF18"/>
    <mergeCell ref="AG17:AM18"/>
    <mergeCell ref="V11:AB11"/>
    <mergeCell ref="AC11:AL11"/>
    <mergeCell ref="V9:AB10"/>
    <mergeCell ref="AC9:AM10"/>
    <mergeCell ref="V7:AB7"/>
    <mergeCell ref="AC7:AM7"/>
    <mergeCell ref="V8:AB8"/>
    <mergeCell ref="AC8:AM8"/>
    <mergeCell ref="A2:AM3"/>
    <mergeCell ref="AC4:AM4"/>
    <mergeCell ref="V6:AB6"/>
    <mergeCell ref="AC6:AF6"/>
    <mergeCell ref="AG6:AK6"/>
    <mergeCell ref="AL6:AM6"/>
  </mergeCells>
  <phoneticPr fontId="1"/>
  <conditionalFormatting sqref="A1:XFD1048576">
    <cfRule type="expression" priority="1">
      <formula>CELL("protect",A1)=1</formula>
    </cfRule>
  </conditionalFormatting>
  <dataValidations disablePrompts="1"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保育所分園積算表（処遇Ⅱ）</vt:lpstr>
      <vt:lpstr>第５号様式</vt:lpstr>
      <vt:lpstr>第５号様式!Print_Area</vt:lpstr>
      <vt:lpstr>'保育所分園積算表（処遇Ⅱ）'!Print_Area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2020-08-21T05:12:23Z</dcterms:created>
  <dcterms:modified xsi:type="dcterms:W3CDTF">2020-08-21T05:12:27Z</dcterms:modified>
</cp:coreProperties>
</file>