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00_積算表\【参考】R5積算表\R5計画\岩倉修正フォルダ\完成\完成版と同じデータ・HPアップ用\"/>
    </mc:Choice>
  </mc:AlternateContent>
  <xr:revisionPtr revIDLastSave="0" documentId="13_ncr:1_{1364D846-7263-478F-B699-162FD5FD17B0}" xr6:coauthVersionLast="47" xr6:coauthVersionMax="47" xr10:uidLastSave="{00000000-0000-0000-0000-000000000000}"/>
  <workbookProtection workbookAlgorithmName="SHA-512" workbookHashValue="DRam1S8TeBQ6uT4o+XCeHpBJ/cQ4OGcqayLZF4KiYvgnLeajQ6F82xUVqGC69zMbiJh3MCvH0Y8fml/wAmcjTA==" workbookSaltValue="sBm/JQGqt4ecwNkdEorwbA==" workbookSpinCount="100000" lockStructure="1"/>
  <bookViews>
    <workbookView xWindow="810" yWindow="0" windowWidth="19680" windowHeight="10800" xr2:uid="{00000000-000D-0000-FFFF-FFFF00000000}"/>
  </bookViews>
  <sheets>
    <sheet name="積算表" sheetId="2" r:id="rId1"/>
    <sheet name="加算区分" sheetId="3" state="hidden" r:id="rId2"/>
    <sheet name="保育単価表（Ａ型）" sheetId="4" state="hidden" r:id="rId3"/>
    <sheet name="保育単価表（Ａ型）②" sheetId="6" state="hidden" r:id="rId4"/>
    <sheet name="審査用" sheetId="7" state="hidden" r:id="rId5"/>
  </sheets>
  <definedNames>
    <definedName name="_Fill" localSheetId="1" hidden="1">#REF!</definedName>
    <definedName name="_Fill" hidden="1">#REF!</definedName>
    <definedName name="_xlnm._FilterDatabase" localSheetId="2" hidden="1">'保育単価表（Ａ型）'!$B$4:$WXM$22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'保育単価表（Ａ型）'!$B$1:$BF$23</definedName>
    <definedName name="_xlnm.Print_Titles" localSheetId="2">'保育単価表（Ａ型）'!$B:$E</definedName>
    <definedName name="休日人数">積算表!$AO$30:$AP$43</definedName>
    <definedName name="休日保育">積算表!$AP$30:$AQ$43</definedName>
    <definedName name="単価表">'保育単価表（Ａ型）'!$A$6:$BF$22</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C8" i="7"/>
  <c r="B10" i="7"/>
  <c r="B8" i="7"/>
  <c r="B7" i="7"/>
  <c r="B6" i="7"/>
  <c r="B5" i="7"/>
  <c r="B4" i="7"/>
  <c r="B3" i="7"/>
  <c r="AP47" i="2"/>
  <c r="AP46" i="2"/>
  <c r="M43" i="2"/>
  <c r="AP29" i="2" l="1"/>
  <c r="AI36" i="2" l="1"/>
  <c r="AA36" i="2"/>
  <c r="S36" i="2"/>
  <c r="W36" i="2"/>
  <c r="O36" i="2"/>
  <c r="U36" i="2"/>
  <c r="AG36" i="2"/>
  <c r="Y36" i="2"/>
  <c r="Q36" i="2"/>
  <c r="AE36" i="2"/>
  <c r="AC36" i="2"/>
  <c r="M36" i="2"/>
  <c r="AD1" i="2"/>
  <c r="M44" i="2" l="1"/>
  <c r="M21" i="2" l="1"/>
  <c r="S21" i="2" l="1"/>
  <c r="V24" i="2" s="1"/>
  <c r="AE16" i="2" l="1"/>
  <c r="F14" i="3" l="1"/>
  <c r="F13" i="3"/>
  <c r="F12" i="3"/>
  <c r="F11" i="3"/>
  <c r="F10" i="3"/>
  <c r="F9" i="3"/>
  <c r="F8" i="3"/>
  <c r="F7" i="3"/>
  <c r="F6" i="3"/>
  <c r="F5" i="3"/>
  <c r="F4" i="3"/>
  <c r="F3" i="3"/>
  <c r="AY9" i="2"/>
  <c r="M34" i="2" l="1"/>
  <c r="S35" i="2"/>
  <c r="Q35" i="2"/>
  <c r="Q34" i="2"/>
  <c r="S34" i="2"/>
  <c r="O34" i="2"/>
  <c r="AY8" i="2"/>
  <c r="AY6" i="2"/>
  <c r="AY7" i="2"/>
  <c r="AY4" i="2"/>
  <c r="AA35" i="2" l="1"/>
  <c r="Y35" i="2"/>
  <c r="AI35" i="2"/>
  <c r="AG35" i="2"/>
  <c r="AE40" i="2"/>
  <c r="W40" i="2"/>
  <c r="O40" i="2"/>
  <c r="AC40" i="2"/>
  <c r="U40" i="2"/>
  <c r="M40" i="2"/>
  <c r="AI40" i="2"/>
  <c r="AA40" i="2"/>
  <c r="S40" i="2"/>
  <c r="AG40" i="2"/>
  <c r="Y40" i="2"/>
  <c r="Q40" i="2"/>
  <c r="AI37" i="2"/>
  <c r="AA37" i="2"/>
  <c r="S37" i="2"/>
  <c r="S39" i="2" s="1"/>
  <c r="AE37" i="2"/>
  <c r="O37" i="2"/>
  <c r="O39" i="2" s="1"/>
  <c r="U37" i="2"/>
  <c r="M37" i="2"/>
  <c r="M41" i="2" s="1"/>
  <c r="AG37" i="2"/>
  <c r="Y37" i="2"/>
  <c r="Q37" i="2"/>
  <c r="Q41" i="2" s="1"/>
  <c r="W37" i="2"/>
  <c r="AC37" i="2"/>
  <c r="AG34" i="2"/>
  <c r="AI34" i="2"/>
  <c r="AE34" i="2"/>
  <c r="AC34" i="2"/>
  <c r="Y34" i="2"/>
  <c r="Y41" i="2" s="1"/>
  <c r="W34" i="2"/>
  <c r="U34" i="2"/>
  <c r="U41" i="2" s="1"/>
  <c r="AA34" i="2"/>
  <c r="S38" i="2" l="1"/>
  <c r="AE41" i="2"/>
  <c r="AC41" i="2"/>
  <c r="M38" i="2"/>
  <c r="AI41" i="2"/>
  <c r="AG41" i="2"/>
  <c r="W41" i="2"/>
  <c r="S41" i="2"/>
  <c r="AA41" i="2"/>
  <c r="O41" i="2"/>
  <c r="U39" i="2"/>
  <c r="AG39" i="2"/>
  <c r="Q39" i="2"/>
  <c r="AC39" i="2"/>
  <c r="AA39" i="2"/>
  <c r="AI39" i="2"/>
  <c r="W39" i="2"/>
  <c r="Y39" i="2"/>
  <c r="AE39" i="2"/>
  <c r="M39" i="2"/>
  <c r="AA38" i="2"/>
  <c r="O38" i="2"/>
  <c r="AI38" i="2"/>
  <c r="Q38" i="2"/>
  <c r="AC38" i="2"/>
  <c r="Y38" i="2"/>
  <c r="AG38" i="2"/>
  <c r="U38" i="2"/>
  <c r="AE38" i="2"/>
  <c r="W38" i="2"/>
  <c r="M42" i="2" l="1"/>
  <c r="M45" i="2" s="1"/>
  <c r="M46" i="2" s="1"/>
  <c r="W42" i="2"/>
  <c r="W45" i="2" s="1"/>
  <c r="W46" i="2" s="1"/>
  <c r="S42" i="2"/>
  <c r="S45" i="2" s="1"/>
  <c r="S46" i="2" s="1"/>
  <c r="AE42" i="2"/>
  <c r="AE45" i="2" s="1"/>
  <c r="AE46" i="2" s="1"/>
  <c r="Y42" i="2"/>
  <c r="Y45" i="2" s="1"/>
  <c r="Y46" i="2" s="1"/>
  <c r="AC42" i="2"/>
  <c r="AC45" i="2" s="1"/>
  <c r="AC46" i="2" s="1"/>
  <c r="AA42" i="2"/>
  <c r="AA45" i="2" s="1"/>
  <c r="AA46" i="2" s="1"/>
  <c r="U42" i="2"/>
  <c r="U45" i="2" s="1"/>
  <c r="U46" i="2" s="1"/>
  <c r="AG42" i="2"/>
  <c r="AG45" i="2" s="1"/>
  <c r="AG46" i="2" s="1"/>
  <c r="AI42" i="2"/>
  <c r="AI45" i="2" s="1"/>
  <c r="AI46" i="2" s="1"/>
  <c r="O42" i="2"/>
  <c r="O45" i="2" s="1"/>
  <c r="O46" i="2" s="1"/>
  <c r="Q42" i="2"/>
  <c r="Q45" i="2" s="1"/>
  <c r="Q46" i="2" s="1"/>
  <c r="M49" i="2" l="1"/>
  <c r="M26" i="2" s="1"/>
  <c r="M48" i="2"/>
  <c r="M50" i="2"/>
  <c r="M27" i="2" s="1"/>
  <c r="M47" i="2" l="1"/>
</calcChain>
</file>

<file path=xl/sharedStrings.xml><?xml version="1.0" encoding="utf-8"?>
<sst xmlns="http://schemas.openxmlformats.org/spreadsheetml/2006/main" count="335" uniqueCount="243">
  <si>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</si>
  <si>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</si>
  <si>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</si>
  <si>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</si>
  <si>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</si>
  <si>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</si>
  <si>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</si>
  <si>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</si>
  <si>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利用定員</t>
    <rPh sb="0" eb="2">
      <t>リヨウ</t>
    </rPh>
    <rPh sb="2" eb="4">
      <t>テイイン</t>
    </rPh>
    <phoneticPr fontId="8"/>
  </si>
  <si>
    <t>定員区分</t>
    <rPh sb="0" eb="2">
      <t>テイイン</t>
    </rPh>
    <rPh sb="2" eb="4">
      <t>クブン</t>
    </rPh>
    <phoneticPr fontId="8"/>
  </si>
  <si>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</si>
  <si>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</si>
  <si>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</si>
  <si>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</si>
  <si>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</si>
  <si>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</si>
  <si>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</si>
  <si>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</si>
  <si>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</si>
  <si>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</si>
  <si>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</si>
  <si>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</si>
  <si>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</si>
  <si>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</si>
  <si>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</si>
  <si>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</si>
  <si>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</si>
  <si>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</si>
  <si>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</si>
  <si>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</si>
  <si>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</si>
  <si>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</si>
  <si>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</si>
  <si>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</si>
  <si>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</si>
  <si>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</si>
  <si>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</si>
  <si>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</si>
  <si>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</si>
  <si>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</si>
  <si>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</si>
  <si>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</si>
  <si>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</si>
  <si>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</si>
  <si>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</si>
  <si>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</si>
  <si>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</si>
  <si>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</si>
  <si>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処遇改善等加算Ⅰ</t>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</si>
  <si>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</si>
  <si>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</si>
  <si>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</si>
  <si>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</si>
  <si>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</si>
  <si>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</si>
  <si>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</si>
  <si>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</si>
  <si>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</si>
  <si>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</si>
  <si>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</si>
  <si>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</si>
  <si>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</si>
  <si>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</si>
  <si>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</si>
  <si>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処遇改善
等加算Ⅰ</t>
    <phoneticPr fontId="5"/>
  </si>
  <si>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</si>
  <si>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</si>
  <si>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</si>
  <si>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</si>
  <si>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</si>
  <si>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</si>
  <si>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</si>
  <si>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</si>
  <si>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</si>
  <si>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</si>
  <si>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</si>
  <si>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⑦</t>
    <phoneticPr fontId="5"/>
  </si>
  <si>
    <t xml:space="preserve"> 6人
　から
12人
　まで</t>
    <rPh sb="2" eb="3">
      <t>ニン</t>
    </rPh>
    <rPh sb="10" eb="11">
      <t>ニン</t>
    </rPh>
    <phoneticPr fontId="8"/>
  </si>
  <si>
    <t>3号</t>
    <rPh sb="1" eb="2">
      <t>ゴウ</t>
    </rPh>
    <phoneticPr fontId="5"/>
  </si>
  <si>
    <t>１､２歳児</t>
    <rPh sb="3" eb="5">
      <t>サイジ</t>
    </rPh>
    <phoneticPr fontId="8"/>
  </si>
  <si>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</si>
  <si>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</si>
  <si>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</si>
  <si>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</si>
  <si>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t>
    <phoneticPr fontId="5"/>
  </si>
  <si>
    <t>　 　　 ～　210人</t>
    <rPh sb="10" eb="11">
      <t>ニン</t>
    </rPh>
    <phoneticPr fontId="5"/>
  </si>
  <si>
    <t>ｂ地域</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</si>
  <si>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</si>
  <si>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</si>
  <si>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</si>
  <si>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</si>
  <si>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</si>
  <si>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8"/>
  </si>
  <si>
    <t>　 560人～　629人</t>
    <rPh sb="5" eb="6">
      <t>ニン</t>
    </rPh>
    <rPh sb="11" eb="12">
      <t>ニン</t>
    </rPh>
    <phoneticPr fontId="5"/>
  </si>
  <si>
    <t>利用子ども数</t>
    <rPh sb="0" eb="2">
      <t>リヨウ</t>
    </rPh>
    <rPh sb="2" eb="3">
      <t>コ</t>
    </rPh>
    <rPh sb="5" eb="6">
      <t>スウ</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</si>
  <si>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</si>
  <si>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</si>
  <si>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</si>
  <si>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</si>
  <si>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</si>
  <si>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</si>
  <si>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</si>
  <si>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8"/>
  </si>
  <si>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</si>
  <si>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</si>
  <si>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</si>
  <si>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</si>
  <si>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</si>
  <si>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</si>
  <si>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</si>
  <si>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</si>
  <si>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</si>
  <si>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</si>
  <si>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</si>
  <si>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</si>
  <si>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</si>
  <si>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</si>
  <si>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</si>
  <si>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</si>
  <si>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</si>
  <si>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</si>
  <si>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</si>
  <si>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</si>
  <si>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</si>
  <si>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</si>
  <si>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</si>
  <si>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</si>
  <si>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</si>
  <si>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</si>
  <si>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</si>
  <si>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平均経験年数</t>
    <rPh sb="0" eb="2">
      <t>ヘイキン</t>
    </rPh>
    <rPh sb="2" eb="4">
      <t>ケイケン</t>
    </rPh>
    <rPh sb="4" eb="6">
      <t>ネンスウ</t>
    </rPh>
    <phoneticPr fontId="8"/>
  </si>
  <si>
    <t>÷</t>
    <phoneticPr fontId="5"/>
  </si>
  <si>
    <t>ｃ地域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</si>
  <si>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</si>
  <si>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</si>
  <si>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</si>
  <si>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</si>
  <si>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</si>
  <si>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</si>
  <si>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</si>
  <si>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</si>
  <si>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</si>
  <si>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</si>
  <si>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</si>
  <si>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</si>
  <si>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</si>
  <si>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</si>
  <si>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</si>
  <si>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</si>
  <si>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</si>
  <si>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</si>
  <si>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</si>
  <si>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</si>
  <si>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</si>
  <si>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</si>
  <si>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</si>
  <si>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</si>
  <si>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</si>
  <si>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</si>
  <si>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</si>
  <si>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</si>
  <si>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</si>
  <si>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</si>
  <si>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</si>
  <si>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</si>
  <si>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</si>
  <si>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</si>
  <si>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</si>
  <si>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</si>
  <si>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</si>
  <si>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</si>
  <si>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</si>
  <si>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</si>
  <si>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</si>
  <si>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</si>
  <si>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</si>
  <si>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</si>
  <si>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</si>
  <si>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</si>
  <si>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</si>
  <si>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</si>
  <si>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</si>
  <si>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</si>
  <si>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</si>
  <si>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</si>
  <si>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</si>
  <si>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</si>
  <si>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</si>
  <si>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</si>
  <si>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</si>
  <si>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</si>
  <si>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</si>
  <si>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</si>
  <si>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</si>
  <si>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</si>
  <si>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</si>
  <si>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</si>
  <si>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2日</t>
    <rPh sb="1" eb="2">
      <t>ニチ</t>
    </rPh>
    <phoneticPr fontId="1"/>
  </si>
  <si>
    <t>特定加算見込額（処遇改善等加算【国】（1,000円未満切り捨て））</t>
    <rPh sb="0" eb="2">
      <t>トクテイ</t>
    </rPh>
    <rPh sb="2" eb="4">
      <t>カサン</t>
    </rPh>
    <rPh sb="4" eb="6">
      <t>ミコミ</t>
    </rPh>
    <rPh sb="6" eb="7">
      <t>ガク</t>
    </rPh>
    <phoneticPr fontId="4"/>
  </si>
  <si>
    <t>×加算率</t>
    <rPh sb="1" eb="3">
      <t>カサン</t>
    </rPh>
    <rPh sb="3" eb="4">
      <t>リツ</t>
    </rPh>
    <phoneticPr fontId="5"/>
  </si>
  <si>
    <t>×加算率</t>
    <rPh sb="1" eb="4">
      <t>カサンリツ</t>
    </rPh>
    <phoneticPr fontId="5"/>
  </si>
  <si>
    <t>１１年以上</t>
    <phoneticPr fontId="8"/>
  </si>
  <si>
    <t>○</t>
  </si>
  <si>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</si>
  <si>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</si>
  <si>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</si>
  <si>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</si>
  <si>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t>
  </si>
  <si>
    <t>1日</t>
    <rPh sb="1" eb="2">
      <t>ニチ</t>
    </rPh>
    <phoneticPr fontId="1"/>
  </si>
  <si>
    <t>令和３年度</t>
    <rPh sb="0" eb="2">
      <t>レイワ</t>
    </rPh>
    <rPh sb="3" eb="5">
      <t>ネンド</t>
    </rPh>
    <phoneticPr fontId="1"/>
  </si>
  <si>
    <t>令和５年度</t>
    <rPh sb="0" eb="2">
      <t>レイワ</t>
    </rPh>
    <rPh sb="3" eb="5">
      <t>ネンド</t>
    </rPh>
    <phoneticPr fontId="1"/>
  </si>
  <si>
    <t>⑨</t>
  </si>
  <si>
    <t>⑩</t>
  </si>
  <si>
    <t>⑪</t>
  </si>
  <si>
    <t>⑫</t>
  </si>
  <si>
    <t>⑬</t>
  </si>
  <si>
    <t>⑭</t>
  </si>
  <si>
    <t>⑮</t>
  </si>
  <si>
    <t>⑯</t>
  </si>
  <si>
    <t>⑱</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</si>
  <si>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</si>
  <si>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処遇改善等加算Ⅲ</t>
    <rPh sb="0" eb="2">
      <t>ショグウ</t>
    </rPh>
    <rPh sb="2" eb="4">
      <t>カイゼン</t>
    </rPh>
    <rPh sb="4" eb="5">
      <t>トウ</t>
    </rPh>
    <rPh sb="5" eb="7">
      <t>カサン</t>
    </rPh>
    <phoneticPr fontId="5"/>
  </si>
  <si>
    <t>×</t>
    <phoneticPr fontId="5"/>
  </si>
  <si>
    <t>　　　加算Ⅲ算定対象人数</t>
  </si>
  <si>
    <t>※１　各月初日の利用子どもの単価に加算
※２　加算Ⅲ算定対象人数については、別に定める</t>
  </si>
  <si>
    <t>㉖</t>
    <phoneticPr fontId="5"/>
  </si>
  <si>
    <t>令和６年度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</si>
  <si>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小規模A型
事業所内保育</t>
    <rPh sb="0" eb="3">
      <t>ショウキボ</t>
    </rPh>
    <rPh sb="4" eb="5">
      <t>ガタ</t>
    </rPh>
    <rPh sb="6" eb="9">
      <t>ジギョウショ</t>
    </rPh>
    <rPh sb="9" eb="10">
      <t>ナイ</t>
    </rPh>
    <rPh sb="10" eb="12">
      <t>ホイク</t>
    </rPh>
    <phoneticPr fontId="4"/>
  </si>
  <si>
    <t>事業所内と小規模Aは実際は休日保育の単価が違うが今現在事業所内は休日保育をしていないので同じ積算表を使用する。毎年他の単価も同じか確認すること。</t>
    <rPh sb="0" eb="4">
      <t>ジギョウショナイ</t>
    </rPh>
    <rPh sb="5" eb="8">
      <t>ショウキボ</t>
    </rPh>
    <rPh sb="10" eb="12">
      <t>ジッサイ</t>
    </rPh>
    <rPh sb="13" eb="17">
      <t>キュウジツホイク</t>
    </rPh>
    <rPh sb="18" eb="20">
      <t>タンカ</t>
    </rPh>
    <rPh sb="21" eb="22">
      <t>チガ</t>
    </rPh>
    <rPh sb="24" eb="27">
      <t>イマゲンザイ</t>
    </rPh>
    <rPh sb="27" eb="31">
      <t>ジギョウショナイ</t>
    </rPh>
    <rPh sb="32" eb="36">
      <t>キュウジツホイク</t>
    </rPh>
    <rPh sb="44" eb="45">
      <t>オナ</t>
    </rPh>
    <rPh sb="46" eb="49">
      <t>セキサンヒョウ</t>
    </rPh>
    <rPh sb="50" eb="52">
      <t>シヨウ</t>
    </rPh>
    <rPh sb="55" eb="57">
      <t>マイトシ</t>
    </rPh>
    <rPh sb="57" eb="58">
      <t>ホカ</t>
    </rPh>
    <rPh sb="59" eb="61">
      <t>タンカ</t>
    </rPh>
    <rPh sb="62" eb="63">
      <t>オナ</t>
    </rPh>
    <rPh sb="65" eb="67">
      <t>カクニン</t>
    </rPh>
    <phoneticPr fontId="1"/>
  </si>
  <si>
    <r>
      <t>処遇改善等加算の単価の合計額②</t>
    </r>
    <r>
      <rPr>
        <sz val="11"/>
        <rFont val="Tahoma"/>
        <family val="3"/>
        <charset val="1"/>
      </rPr>
      <t>⁺</t>
    </r>
    <r>
      <rPr>
        <sz val="11"/>
        <rFont val="HGPｺﾞｼｯｸM"/>
        <family val="3"/>
        <charset val="128"/>
      </rPr>
      <t>③</t>
    </r>
    <r>
      <rPr>
        <sz val="11"/>
        <rFont val="Tahoma"/>
        <family val="3"/>
        <charset val="1"/>
      </rPr>
      <t>⁺</t>
    </r>
    <r>
      <rPr>
        <sz val="11"/>
        <rFont val="HGPｺﾞｼｯｸM"/>
        <family val="3"/>
        <charset val="128"/>
      </rPr>
      <t>④</t>
    </r>
    <rPh sb="0" eb="2">
      <t>ショグウ</t>
    </rPh>
    <rPh sb="2" eb="4">
      <t>カイゼン</t>
    </rPh>
    <rPh sb="4" eb="5">
      <t>トウ</t>
    </rPh>
    <rPh sb="5" eb="7">
      <t>カサン</t>
    </rPh>
    <rPh sb="8" eb="10">
      <t>タンカ</t>
    </rPh>
    <rPh sb="11" eb="13">
      <t>ゴウケイ</t>
    </rPh>
    <rPh sb="13" eb="14">
      <t>ガク</t>
    </rPh>
    <phoneticPr fontId="4"/>
  </si>
  <si>
    <t>※必ず賃金改善計画書（誓約書）と一緒に送付してください。</t>
    <phoneticPr fontId="4"/>
  </si>
  <si>
    <t>※黄欄には加算見込額が表示されます。賃金改善計画書（誓約書）に加算見込額の数字をそのまま記入してください。</t>
    <phoneticPr fontId="4"/>
  </si>
  <si>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</si>
  <si>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</si>
  <si>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</si>
  <si>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</si>
  <si>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</si>
  <si>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</si>
  <si>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</si>
  <si>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</si>
  <si>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</si>
  <si>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</si>
  <si>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審査対象外</t>
    <rPh sb="0" eb="5">
      <t>シンサタイショウガイ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</si>
</sst>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4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6"/>
      <name val="HGｺﾞｼｯｸM"/>
      <family val="3"/>
      <charset val="128"/>
    </font>
    <font>
      <sz val="11"/>
      <color rgb="FFFF0000"/>
      <name val="HGｺﾞｼｯｸM"/>
      <family val="3"/>
      <charset val="128"/>
    </font>
    <font>
      <sz val="11"/>
      <name val="Tahoma"/>
      <family val="3"/>
      <charset val="1"/>
    </font>
    <font>
      <b/>
      <sz val="11"/>
      <color theme="1"/>
      <name val="ＭＳ Ｐ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top style="thin">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07">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27" fillId="0" borderId="0" xfId="6" applyNumberFormat="1" applyFont="1" applyFill="1" applyBorder="1" applyAlignment="1">
      <alignment horizontal="center" vertical="center"/>
    </xf>
    <xf numFmtId="3" fontId="14"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xf>
    <xf numFmtId="186"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4" fillId="0" borderId="0" xfId="6" applyFont="1" applyFill="1">
      <alignment vertical="center"/>
    </xf>
    <xf numFmtId="3" fontId="27" fillId="0" borderId="13" xfId="6" applyNumberFormat="1" applyFont="1" applyFill="1" applyBorder="1" applyAlignment="1">
      <alignment vertical="center" wrapText="1"/>
    </xf>
    <xf numFmtId="3" fontId="27" fillId="0" borderId="13" xfId="6" applyNumberFormat="1" applyFont="1" applyFill="1" applyBorder="1" applyAlignment="1">
      <alignment vertical="center"/>
    </xf>
    <xf numFmtId="3" fontId="27"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7" fillId="0" borderId="0" xfId="6" applyNumberFormat="1" applyFont="1" applyFill="1" applyBorder="1" applyAlignment="1">
      <alignment horizontal="right" vertical="center" wrapText="1"/>
    </xf>
    <xf numFmtId="0" fontId="3" fillId="0" borderId="0" xfId="6" applyFont="1" applyFill="1" applyBorder="1">
      <alignment vertical="center"/>
    </xf>
    <xf numFmtId="0" fontId="14" fillId="0" borderId="0" xfId="6" applyFont="1" applyFill="1" applyBorder="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 fillId="0" borderId="0" xfId="7" applyNumberFormat="1" applyFont="1" applyFill="1" applyAlignment="1">
      <alignment vertical="center"/>
    </xf>
    <xf numFmtId="187" fontId="14" fillId="0" borderId="0" xfId="7" applyNumberFormat="1" applyFont="1" applyFill="1" applyAlignment="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7" fontId="3" fillId="4" borderId="0" xfId="6" applyNumberFormat="1" applyFont="1" applyFill="1" applyAlignment="1">
      <alignment vertical="center"/>
    </xf>
    <xf numFmtId="186" fontId="27" fillId="4" borderId="0" xfId="6" applyNumberFormat="1" applyFont="1" applyFill="1" applyBorder="1" applyAlignment="1">
      <alignment horizontal="center" vertical="center"/>
    </xf>
    <xf numFmtId="187" fontId="27" fillId="4" borderId="0" xfId="6" applyNumberFormat="1" applyFont="1" applyFill="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3" fillId="5" borderId="115" xfId="1" applyFont="1" applyFill="1" applyBorder="1" applyAlignment="1" applyProtection="1">
      <alignment vertical="center"/>
    </xf>
    <xf numFmtId="0" fontId="13" fillId="5" borderId="115" xfId="1" applyFont="1" applyFill="1" applyBorder="1" applyAlignment="1" applyProtection="1">
      <alignment horizontal="right" vertical="center"/>
    </xf>
    <xf numFmtId="0" fontId="31" fillId="0" borderId="0" xfId="0" applyFont="1" applyProtection="1">
      <alignment vertical="center"/>
    </xf>
    <xf numFmtId="0" fontId="13" fillId="5" borderId="29" xfId="1" applyFont="1" applyFill="1" applyBorder="1" applyAlignment="1" applyProtection="1">
      <alignment vertical="center"/>
    </xf>
    <xf numFmtId="0" fontId="13" fillId="5" borderId="29" xfId="1" applyFont="1" applyFill="1" applyBorder="1" applyAlignment="1" applyProtection="1">
      <alignment horizontal="right" vertical="center"/>
    </xf>
    <xf numFmtId="0" fontId="0" fillId="0" borderId="0" xfId="0" applyAlignment="1" applyProtection="1">
      <alignment horizontal="right" vertical="center"/>
    </xf>
    <xf numFmtId="0" fontId="0" fillId="5" borderId="0" xfId="0" applyFill="1" applyProtection="1">
      <alignment vertical="center"/>
    </xf>
    <xf numFmtId="0" fontId="2" fillId="5" borderId="0" xfId="1" applyFill="1" applyProtection="1"/>
    <xf numFmtId="0" fontId="2" fillId="5" borderId="0" xfId="1" applyFill="1" applyBorder="1" applyAlignment="1" applyProtection="1"/>
    <xf numFmtId="176" fontId="2" fillId="5" borderId="0" xfId="1" applyNumberFormat="1" applyFont="1" applyFill="1" applyBorder="1" applyAlignment="1" applyProtection="1"/>
    <xf numFmtId="0" fontId="2" fillId="5" borderId="0" xfId="1" applyFont="1" applyFill="1" applyProtection="1"/>
    <xf numFmtId="0" fontId="13"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3" xfId="1" applyFont="1" applyFill="1" applyBorder="1" applyAlignment="1" applyProtection="1">
      <alignment horizontal="left" vertical="center"/>
    </xf>
    <xf numFmtId="0" fontId="3" fillId="5" borderId="24" xfId="1" applyFont="1" applyFill="1" applyBorder="1" applyProtection="1"/>
    <xf numFmtId="0" fontId="15" fillId="5" borderId="24" xfId="1" applyFont="1" applyFill="1" applyBorder="1" applyAlignment="1" applyProtection="1">
      <alignment horizontal="center" vertical="center"/>
    </xf>
    <xf numFmtId="1" fontId="13" fillId="5" borderId="24" xfId="1" applyNumberFormat="1" applyFont="1" applyFill="1" applyBorder="1" applyAlignment="1" applyProtection="1">
      <alignment horizontal="right" vertical="center"/>
    </xf>
    <xf numFmtId="0" fontId="2" fillId="5" borderId="24" xfId="1" applyFont="1" applyFill="1" applyBorder="1" applyProtection="1"/>
    <xf numFmtId="0" fontId="3" fillId="5" borderId="24" xfId="1" applyFont="1" applyFill="1" applyBorder="1" applyAlignment="1" applyProtection="1">
      <alignment horizontal="right"/>
    </xf>
    <xf numFmtId="0" fontId="3" fillId="5" borderId="25" xfId="1" applyFont="1" applyFill="1" applyBorder="1" applyProtection="1"/>
    <xf numFmtId="0" fontId="3" fillId="5" borderId="28" xfId="1" applyFont="1" applyFill="1" applyBorder="1" applyAlignment="1" applyProtection="1">
      <alignment horizontal="left" vertical="center"/>
    </xf>
    <xf numFmtId="0" fontId="3" fillId="5" borderId="29" xfId="1" applyFont="1" applyFill="1" applyBorder="1" applyProtection="1"/>
    <xf numFmtId="0" fontId="2" fillId="5" borderId="29" xfId="1" applyFont="1" applyFill="1" applyBorder="1" applyProtection="1"/>
    <xf numFmtId="1" fontId="13" fillId="5" borderId="29" xfId="1" applyNumberFormat="1" applyFont="1" applyFill="1" applyBorder="1" applyAlignment="1" applyProtection="1">
      <alignment horizontal="right" vertical="center"/>
    </xf>
    <xf numFmtId="0" fontId="3" fillId="5" borderId="29" xfId="1" applyFont="1" applyFill="1" applyBorder="1" applyAlignment="1" applyProtection="1">
      <alignment horizontal="right"/>
    </xf>
    <xf numFmtId="0" fontId="3" fillId="5" borderId="30" xfId="1" applyFont="1" applyFill="1" applyBorder="1" applyProtection="1"/>
    <xf numFmtId="9" fontId="13" fillId="5" borderId="24" xfId="3" applyFont="1" applyFill="1" applyBorder="1" applyAlignment="1" applyProtection="1">
      <alignment vertical="center"/>
    </xf>
    <xf numFmtId="9" fontId="17" fillId="5" borderId="24" xfId="3" applyFont="1" applyFill="1" applyBorder="1" applyAlignment="1" applyProtection="1">
      <alignment vertical="center" wrapText="1"/>
    </xf>
    <xf numFmtId="9" fontId="17" fillId="5" borderId="13" xfId="3" applyFont="1" applyFill="1" applyBorder="1" applyAlignment="1" applyProtection="1">
      <alignment vertical="center" wrapText="1"/>
    </xf>
    <xf numFmtId="9" fontId="17"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3" fillId="5" borderId="47" xfId="1" applyFont="1" applyFill="1" applyBorder="1" applyAlignment="1" applyProtection="1">
      <alignment vertical="center"/>
    </xf>
    <xf numFmtId="0" fontId="13" fillId="5" borderId="50" xfId="1" applyFont="1" applyFill="1" applyBorder="1" applyAlignment="1" applyProtection="1">
      <alignment vertical="center"/>
    </xf>
    <xf numFmtId="0" fontId="13" fillId="5" borderId="56" xfId="1" applyFont="1" applyFill="1" applyBorder="1" applyAlignment="1" applyProtection="1">
      <alignment vertical="center"/>
    </xf>
    <xf numFmtId="0" fontId="13" fillId="5" borderId="68" xfId="1" applyFont="1" applyFill="1" applyBorder="1" applyAlignment="1" applyProtection="1">
      <alignment vertical="center"/>
    </xf>
    <xf numFmtId="0" fontId="13" fillId="5" borderId="65" xfId="1" applyFont="1" applyFill="1" applyBorder="1" applyAlignment="1" applyProtection="1">
      <alignment vertical="center"/>
    </xf>
    <xf numFmtId="0" fontId="13" fillId="5" borderId="65" xfId="1" applyFont="1" applyFill="1" applyBorder="1" applyAlignment="1" applyProtection="1">
      <alignment horizontal="right" vertical="center"/>
    </xf>
    <xf numFmtId="182" fontId="16" fillId="5" borderId="0" xfId="4" applyNumberFormat="1" applyFont="1" applyFill="1" applyBorder="1" applyAlignment="1" applyProtection="1">
      <alignment horizontal="center" vertical="center"/>
    </xf>
    <xf numFmtId="0" fontId="3" fillId="6" borderId="0" xfId="1" applyFont="1" applyFill="1" applyProtection="1"/>
    <xf numFmtId="0" fontId="13" fillId="0" borderId="64" xfId="1" applyFont="1" applyFill="1" applyBorder="1" applyAlignment="1" applyProtection="1">
      <alignment horizontal="left" vertical="center"/>
    </xf>
    <xf numFmtId="0" fontId="0" fillId="5" borderId="27" xfId="0" applyFill="1" applyBorder="1" applyProtection="1">
      <alignment vertical="center"/>
    </xf>
    <xf numFmtId="0" fontId="23" fillId="5" borderId="28" xfId="0" applyFont="1" applyFill="1" applyBorder="1" applyAlignment="1" applyProtection="1">
      <alignment vertical="center"/>
    </xf>
    <xf numFmtId="0" fontId="34" fillId="0" borderId="0" xfId="0" applyFont="1" applyProtection="1">
      <alignment vertical="center"/>
    </xf>
    <xf numFmtId="3" fontId="27" fillId="0" borderId="26" xfId="6" applyNumberFormat="1" applyFont="1" applyBorder="1" applyAlignment="1">
      <alignment horizontal="distributed" vertical="center"/>
    </xf>
    <xf numFmtId="186" fontId="27" fillId="0" borderId="0" xfId="6" applyNumberFormat="1" applyFont="1" applyAlignment="1">
      <alignment horizontal="center" vertical="center"/>
    </xf>
    <xf numFmtId="188" fontId="27" fillId="0" borderId="26" xfId="6" applyNumberFormat="1" applyFont="1" applyBorder="1">
      <alignment vertical="center"/>
    </xf>
    <xf numFmtId="187" fontId="27" fillId="0" borderId="0" xfId="6" applyNumberFormat="1" applyFont="1" applyAlignment="1">
      <alignment horizontal="right" vertical="center" wrapText="1"/>
    </xf>
    <xf numFmtId="0" fontId="3" fillId="0" borderId="0" xfId="6" applyFont="1">
      <alignment vertical="center"/>
    </xf>
    <xf numFmtId="0" fontId="14" fillId="0" borderId="0" xfId="6" applyFont="1">
      <alignment vertical="center"/>
    </xf>
    <xf numFmtId="187" fontId="27" fillId="0" borderId="27" xfId="6" applyNumberFormat="1" applyFont="1" applyBorder="1">
      <alignment vertical="center"/>
    </xf>
    <xf numFmtId="188" fontId="27" fillId="0" borderId="64" xfId="6" applyNumberFormat="1" applyFont="1" applyBorder="1" applyAlignment="1">
      <alignment horizontal="right" vertical="center"/>
    </xf>
    <xf numFmtId="186" fontId="27" fillId="0" borderId="26" xfId="6" applyNumberFormat="1" applyFont="1" applyBorder="1">
      <alignment vertical="center"/>
    </xf>
    <xf numFmtId="197" fontId="27" fillId="0" borderId="64" xfId="6" applyNumberFormat="1" applyFont="1" applyBorder="1" applyAlignment="1">
      <alignment vertical="top"/>
    </xf>
    <xf numFmtId="187" fontId="27" fillId="0" borderId="30" xfId="6" applyNumberFormat="1" applyFont="1" applyBorder="1">
      <alignment vertical="center"/>
    </xf>
    <xf numFmtId="197" fontId="27" fillId="0" borderId="70" xfId="6" applyNumberFormat="1" applyFont="1" applyBorder="1" applyAlignment="1">
      <alignment vertical="top"/>
    </xf>
    <xf numFmtId="186" fontId="27" fillId="0" borderId="0" xfId="6" applyNumberFormat="1" applyFont="1" applyAlignment="1">
      <alignment vertical="center" wrapText="1"/>
    </xf>
    <xf numFmtId="187" fontId="27" fillId="0" borderId="26" xfId="6" applyNumberFormat="1" applyFont="1" applyBorder="1">
      <alignment vertical="center"/>
    </xf>
    <xf numFmtId="186" fontId="27" fillId="0" borderId="64" xfId="6" applyNumberFormat="1" applyFont="1" applyBorder="1" applyAlignment="1">
      <alignment horizontal="center" vertical="center"/>
    </xf>
    <xf numFmtId="187" fontId="27" fillId="0" borderId="26" xfId="6" applyNumberFormat="1" applyFont="1" applyBorder="1" applyAlignment="1">
      <alignment vertical="center" wrapText="1"/>
    </xf>
    <xf numFmtId="187" fontId="27" fillId="0" borderId="28" xfId="6" applyNumberFormat="1" applyFont="1" applyBorder="1">
      <alignment vertical="center"/>
    </xf>
    <xf numFmtId="188" fontId="27" fillId="0" borderId="35" xfId="6" applyNumberFormat="1" applyFont="1" applyBorder="1">
      <alignment vertical="center"/>
    </xf>
    <xf numFmtId="188" fontId="27" fillId="0" borderId="64" xfId="6" applyNumberFormat="1" applyFont="1" applyBorder="1">
      <alignment vertical="center"/>
    </xf>
    <xf numFmtId="186" fontId="27" fillId="0" borderId="26" xfId="6" applyNumberFormat="1" applyFont="1" applyBorder="1" applyAlignment="1">
      <alignment horizontal="center" vertical="center"/>
    </xf>
    <xf numFmtId="186" fontId="27" fillId="0" borderId="27" xfId="6" applyNumberFormat="1" applyFont="1" applyBorder="1" applyAlignment="1">
      <alignment horizontal="center" vertical="center"/>
    </xf>
    <xf numFmtId="3" fontId="27" fillId="0" borderId="64" xfId="6" applyNumberFormat="1" applyFont="1" applyBorder="1" applyAlignment="1">
      <alignment horizontal="center" vertical="center" wrapText="1"/>
    </xf>
    <xf numFmtId="3" fontId="27" fillId="0" borderId="70" xfId="6" applyNumberFormat="1" applyFont="1" applyBorder="1" applyAlignment="1">
      <alignment horizontal="center" vertical="center" wrapText="1"/>
    </xf>
    <xf numFmtId="187" fontId="27" fillId="0" borderId="64" xfId="6" applyNumberFormat="1" applyFont="1" applyBorder="1" applyAlignment="1"/>
    <xf numFmtId="3" fontId="27" fillId="0" borderId="0" xfId="6" applyNumberFormat="1" applyFont="1" applyAlignment="1">
      <alignment horizontal="center" vertical="center"/>
    </xf>
    <xf numFmtId="3" fontId="27" fillId="0" borderId="26" xfId="6" applyNumberFormat="1" applyFont="1" applyBorder="1" applyAlignment="1">
      <alignment horizontal="center" vertical="center" wrapText="1"/>
    </xf>
    <xf numFmtId="3" fontId="27" fillId="0" borderId="0" xfId="6" applyNumberFormat="1" applyFont="1" applyAlignment="1">
      <alignment horizontal="center" vertical="center" wrapText="1"/>
    </xf>
    <xf numFmtId="186" fontId="27" fillId="0" borderId="0" xfId="6" applyNumberFormat="1" applyFont="1" applyAlignment="1">
      <alignment horizontal="center" vertical="center" wrapText="1"/>
    </xf>
    <xf numFmtId="186" fontId="27" fillId="0" borderId="27" xfId="6" applyNumberFormat="1" applyFont="1" applyBorder="1" applyAlignment="1">
      <alignment horizontal="center" vertical="center" wrapText="1"/>
    </xf>
    <xf numFmtId="186" fontId="27" fillId="0" borderId="69" xfId="6" applyNumberFormat="1" applyFont="1" applyBorder="1" applyAlignment="1">
      <alignment vertical="center" wrapText="1"/>
    </xf>
    <xf numFmtId="187" fontId="27" fillId="0" borderId="26" xfId="6" applyNumberFormat="1" applyFont="1" applyBorder="1" applyAlignment="1">
      <alignment horizontal="center" vertical="center" wrapText="1"/>
    </xf>
    <xf numFmtId="187" fontId="27" fillId="0" borderId="0" xfId="6" applyNumberFormat="1" applyFont="1" applyAlignment="1">
      <alignment horizontal="center" vertical="center" wrapText="1"/>
    </xf>
    <xf numFmtId="3" fontId="27" fillId="0" borderId="27" xfId="6" applyNumberFormat="1" applyFont="1" applyBorder="1" applyAlignment="1">
      <alignment horizontal="center" vertical="center" wrapText="1"/>
    </xf>
    <xf numFmtId="188" fontId="27" fillId="0" borderId="0" xfId="6" applyNumberFormat="1" applyFont="1" applyAlignment="1">
      <alignment horizontal="center" vertical="center" wrapText="1"/>
    </xf>
    <xf numFmtId="186" fontId="27" fillId="0" borderId="61" xfId="6" applyNumberFormat="1" applyFont="1" applyBorder="1" applyAlignment="1">
      <alignment horizontal="center" vertical="center"/>
    </xf>
    <xf numFmtId="186" fontId="27" fillId="0" borderId="60" xfId="6" applyNumberFormat="1" applyFont="1" applyBorder="1" applyAlignment="1">
      <alignment horizontal="center" vertical="center" wrapText="1"/>
    </xf>
    <xf numFmtId="186" fontId="27" fillId="0" borderId="26" xfId="6" applyNumberFormat="1" applyFont="1" applyBorder="1" applyAlignment="1">
      <alignment vertical="center" wrapText="1"/>
    </xf>
    <xf numFmtId="186" fontId="27" fillId="0" borderId="57" xfId="6" applyNumberFormat="1" applyFont="1" applyBorder="1" applyAlignment="1">
      <alignment horizontal="center" vertical="center" wrapText="1"/>
    </xf>
    <xf numFmtId="186" fontId="27" fillId="0" borderId="76" xfId="6" applyNumberFormat="1" applyFont="1" applyBorder="1" applyAlignment="1">
      <alignment horizontal="center" vertical="center" wrapText="1"/>
    </xf>
    <xf numFmtId="187" fontId="27" fillId="0" borderId="0" xfId="6" applyNumberFormat="1" applyFont="1" applyAlignment="1">
      <alignment vertical="center" wrapText="1"/>
    </xf>
    <xf numFmtId="187" fontId="27" fillId="0" borderId="97" xfId="6" applyNumberFormat="1" applyFont="1" applyBorder="1" applyAlignment="1">
      <alignment horizontal="center" vertical="center" wrapText="1"/>
    </xf>
    <xf numFmtId="187" fontId="27" fillId="0" borderId="61" xfId="6" applyNumberFormat="1" applyFont="1" applyBorder="1" applyAlignment="1">
      <alignment horizontal="center" vertical="center" wrapText="1"/>
    </xf>
    <xf numFmtId="187" fontId="27" fillId="0" borderId="60" xfId="6" applyNumberFormat="1" applyFont="1" applyBorder="1" applyAlignment="1">
      <alignment horizontal="center" vertical="center" wrapText="1"/>
    </xf>
    <xf numFmtId="187" fontId="27" fillId="0" borderId="70" xfId="6" applyNumberFormat="1" applyFont="1" applyBorder="1" applyAlignment="1">
      <alignment horizontal="center" vertical="center" wrapText="1"/>
    </xf>
    <xf numFmtId="187" fontId="30" fillId="0" borderId="0" xfId="0" applyNumberFormat="1" applyFont="1">
      <alignment vertical="center"/>
    </xf>
    <xf numFmtId="187" fontId="3" fillId="0" borderId="0" xfId="0" applyNumberFormat="1" applyFont="1">
      <alignment vertical="center"/>
    </xf>
    <xf numFmtId="187" fontId="14"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lignment vertical="center"/>
    </xf>
    <xf numFmtId="0" fontId="14" fillId="0" borderId="0" xfId="0" applyFont="1">
      <alignment vertical="center"/>
    </xf>
    <xf numFmtId="0" fontId="3" fillId="0" borderId="24" xfId="0" applyFont="1" applyBorder="1">
      <alignment vertical="center"/>
    </xf>
    <xf numFmtId="0" fontId="3" fillId="0" borderId="29" xfId="0" applyFont="1" applyBorder="1" applyAlignment="1">
      <alignment vertical="center" wrapText="1"/>
    </xf>
    <xf numFmtId="0" fontId="3" fillId="0" borderId="29" xfId="0" quotePrefix="1" applyFont="1" applyBorder="1" applyAlignment="1">
      <alignment vertical="center" wrapText="1"/>
    </xf>
    <xf numFmtId="187" fontId="37" fillId="0" borderId="0" xfId="0" applyNumberFormat="1" applyFont="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14" fillId="0" borderId="34" xfId="0" applyFont="1" applyBorder="1">
      <alignment vertical="center"/>
    </xf>
    <xf numFmtId="0" fontId="14" fillId="0" borderId="0" xfId="0" applyFont="1" applyAlignment="1">
      <alignment horizontal="center" vertical="center"/>
    </xf>
    <xf numFmtId="0" fontId="3" fillId="0" borderId="0" xfId="8" applyFont="1" applyAlignment="1">
      <alignment vertical="center" wrapText="1"/>
    </xf>
    <xf numFmtId="0" fontId="3" fillId="0" borderId="0" xfId="0" applyFont="1" applyAlignment="1">
      <alignment vertical="center" wrapText="1"/>
    </xf>
    <xf numFmtId="192" fontId="3" fillId="0" borderId="0" xfId="8" applyNumberFormat="1" applyFont="1" applyAlignment="1">
      <alignment horizontal="center" vertical="center" wrapText="1"/>
    </xf>
    <xf numFmtId="0" fontId="14" fillId="0" borderId="0" xfId="8" applyFont="1" applyAlignment="1">
      <alignment vertical="center"/>
    </xf>
    <xf numFmtId="0" fontId="0" fillId="0" borderId="24" xfId="0" applyBorder="1" applyAlignment="1">
      <alignment wrapText="1"/>
    </xf>
    <xf numFmtId="187" fontId="3" fillId="0" borderId="24" xfId="8" applyNumberFormat="1" applyFont="1" applyBorder="1" applyAlignment="1">
      <alignment vertical="center"/>
    </xf>
    <xf numFmtId="187" fontId="3" fillId="0" borderId="25" xfId="8" applyNumberFormat="1" applyFont="1" applyBorder="1" applyAlignment="1">
      <alignment vertical="center"/>
    </xf>
    <xf numFmtId="187" fontId="3" fillId="0" borderId="0" xfId="8" applyNumberFormat="1" applyFont="1" applyAlignment="1">
      <alignment vertical="center"/>
    </xf>
    <xf numFmtId="0" fontId="3" fillId="0" borderId="0" xfId="8" applyFont="1" applyAlignment="1">
      <alignment horizontal="left" vertical="center"/>
    </xf>
    <xf numFmtId="187" fontId="3" fillId="0" borderId="27" xfId="8" applyNumberFormat="1" applyFont="1" applyBorder="1" applyAlignment="1">
      <alignment vertical="center"/>
    </xf>
    <xf numFmtId="187" fontId="3" fillId="0" borderId="29" xfId="8" applyNumberFormat="1" applyFont="1" applyBorder="1" applyAlignment="1">
      <alignment vertical="center"/>
    </xf>
    <xf numFmtId="0" fontId="0" fillId="0" borderId="29" xfId="0" applyBorder="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9" fillId="0" borderId="0" xfId="0" applyFont="1">
      <alignment vertical="center"/>
    </xf>
    <xf numFmtId="0" fontId="0" fillId="0" borderId="34" xfId="0" applyBorder="1">
      <alignment vertical="center"/>
    </xf>
    <xf numFmtId="0" fontId="0" fillId="0" borderId="34" xfId="0" applyFill="1" applyBorder="1">
      <alignment vertical="center"/>
    </xf>
    <xf numFmtId="0" fontId="0" fillId="0" borderId="0" xfId="0" applyFill="1">
      <alignment vertical="center"/>
    </xf>
    <xf numFmtId="9" fontId="0" fillId="0" borderId="34" xfId="0" applyNumberFormat="1" applyFill="1" applyBorder="1">
      <alignment vertical="center"/>
    </xf>
    <xf numFmtId="196" fontId="33" fillId="5" borderId="58" xfId="0" applyNumberFormat="1" applyFont="1" applyFill="1" applyBorder="1" applyAlignment="1" applyProtection="1">
      <alignment horizontal="center" vertical="center"/>
    </xf>
    <xf numFmtId="196" fontId="33" fillId="5" borderId="56" xfId="0" applyNumberFormat="1" applyFont="1" applyFill="1" applyBorder="1" applyAlignment="1" applyProtection="1">
      <alignment horizontal="center" vertical="center"/>
    </xf>
    <xf numFmtId="185" fontId="16" fillId="6" borderId="37" xfId="5" applyNumberFormat="1" applyFont="1" applyFill="1" applyBorder="1" applyAlignment="1" applyProtection="1">
      <alignment horizontal="right" vertical="center" indent="3" shrinkToFit="1"/>
    </xf>
    <xf numFmtId="185" fontId="16" fillId="6" borderId="38" xfId="5" applyNumberFormat="1" applyFont="1" applyFill="1" applyBorder="1" applyAlignment="1" applyProtection="1">
      <alignment horizontal="right" vertical="center" indent="3" shrinkToFit="1"/>
    </xf>
    <xf numFmtId="3" fontId="20" fillId="0" borderId="88" xfId="1" applyNumberFormat="1" applyFont="1" applyFill="1" applyBorder="1" applyAlignment="1" applyProtection="1">
      <alignment horizontal="right" vertical="center" shrinkToFit="1"/>
    </xf>
    <xf numFmtId="3" fontId="20" fillId="0" borderId="62" xfId="1" applyNumberFormat="1" applyFont="1" applyFill="1" applyBorder="1" applyAlignment="1" applyProtection="1">
      <alignment horizontal="right" vertical="center" shrinkToFit="1"/>
    </xf>
    <xf numFmtId="3" fontId="20" fillId="0" borderId="91" xfId="1" applyNumberFormat="1" applyFont="1" applyFill="1" applyBorder="1" applyAlignment="1" applyProtection="1">
      <alignment horizontal="right" vertical="center" shrinkToFit="1"/>
    </xf>
    <xf numFmtId="3" fontId="20" fillId="0" borderId="108" xfId="1" applyNumberFormat="1" applyFont="1" applyFill="1" applyBorder="1" applyAlignment="1" applyProtection="1">
      <alignment horizontal="right" vertical="center" shrinkToFit="1"/>
    </xf>
    <xf numFmtId="3" fontId="20" fillId="0" borderId="54" xfId="1" quotePrefix="1" applyNumberFormat="1" applyFont="1" applyFill="1" applyBorder="1" applyAlignment="1" applyProtection="1">
      <alignment vertical="center" shrinkToFit="1"/>
    </xf>
    <xf numFmtId="3" fontId="20" fillId="0" borderId="55" xfId="1" quotePrefix="1" applyNumberFormat="1" applyFont="1" applyFill="1" applyBorder="1" applyAlignment="1" applyProtection="1">
      <alignment vertical="center" shrinkToFit="1"/>
    </xf>
    <xf numFmtId="3" fontId="20" fillId="0" borderId="88" xfId="1" quotePrefix="1" applyNumberFormat="1" applyFont="1" applyFill="1" applyBorder="1" applyAlignment="1" applyProtection="1">
      <alignment vertical="center" shrinkToFit="1"/>
    </xf>
    <xf numFmtId="3" fontId="20" fillId="0" borderId="62" xfId="1" quotePrefix="1" applyNumberFormat="1" applyFont="1" applyFill="1" applyBorder="1" applyAlignment="1" applyProtection="1">
      <alignment vertical="center" shrinkToFit="1"/>
    </xf>
    <xf numFmtId="177" fontId="9" fillId="5" borderId="15" xfId="1" applyNumberFormat="1" applyFont="1" applyFill="1" applyBorder="1" applyAlignment="1" applyProtection="1">
      <alignment horizontal="center" vertical="center" shrinkToFit="1"/>
      <protection locked="0"/>
    </xf>
    <xf numFmtId="177" fontId="9" fillId="5" borderId="13" xfId="1" applyNumberFormat="1" applyFont="1" applyFill="1" applyBorder="1" applyAlignment="1" applyProtection="1">
      <alignment horizontal="center" vertical="center" shrinkToFit="1"/>
      <protection locked="0"/>
    </xf>
    <xf numFmtId="177" fontId="9" fillId="5" borderId="126" xfId="1" applyNumberFormat="1" applyFont="1" applyFill="1" applyBorder="1" applyAlignment="1" applyProtection="1">
      <alignment horizontal="center" vertical="center" shrinkToFit="1"/>
      <protection locked="0"/>
    </xf>
    <xf numFmtId="177" fontId="9" fillId="5" borderId="23" xfId="1" applyNumberFormat="1" applyFont="1" applyFill="1" applyBorder="1" applyAlignment="1" applyProtection="1">
      <alignment horizontal="center" vertical="center" shrinkToFit="1"/>
      <protection locked="0"/>
    </xf>
    <xf numFmtId="177" fontId="9" fillId="5" borderId="24" xfId="1" applyNumberFormat="1" applyFont="1" applyFill="1" applyBorder="1" applyAlignment="1" applyProtection="1">
      <alignment horizontal="center" vertical="center" shrinkToFit="1"/>
      <protection locked="0"/>
    </xf>
    <xf numFmtId="177" fontId="9" fillId="5" borderId="113" xfId="1" applyNumberFormat="1" applyFont="1" applyFill="1" applyBorder="1" applyAlignment="1" applyProtection="1">
      <alignment horizontal="center" vertical="center" shrinkToFit="1"/>
      <protection locked="0"/>
    </xf>
    <xf numFmtId="177" fontId="9" fillId="5" borderId="28"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127" xfId="1" applyNumberFormat="1" applyFont="1" applyFill="1" applyBorder="1" applyAlignment="1" applyProtection="1">
      <alignment horizontal="center" vertical="center" shrinkToFit="1"/>
      <protection locked="0"/>
    </xf>
    <xf numFmtId="181" fontId="17" fillId="5" borderId="35" xfId="1" applyNumberFormat="1" applyFont="1" applyFill="1" applyBorder="1" applyAlignment="1" applyProtection="1">
      <alignment horizontal="center" vertical="center"/>
    </xf>
    <xf numFmtId="182" fontId="17" fillId="5" borderId="35" xfId="4" applyNumberFormat="1" applyFont="1" applyFill="1" applyBorder="1" applyAlignment="1" applyProtection="1">
      <alignment horizontal="center" vertical="center"/>
    </xf>
    <xf numFmtId="182" fontId="17" fillId="5" borderId="35" xfId="4" applyNumberFormat="1" applyFont="1" applyFill="1" applyBorder="1" applyAlignment="1" applyProtection="1">
      <alignment horizontal="center" vertical="center" wrapText="1"/>
    </xf>
    <xf numFmtId="182" fontId="17" fillId="5" borderId="23" xfId="4" applyNumberFormat="1" applyFont="1" applyFill="1" applyBorder="1" applyAlignment="1" applyProtection="1">
      <alignment horizontal="center" vertical="center"/>
    </xf>
    <xf numFmtId="182" fontId="17" fillId="5" borderId="34" xfId="4" applyNumberFormat="1" applyFont="1" applyFill="1" applyBorder="1" applyAlignment="1" applyProtection="1">
      <alignment horizontal="center" vertical="center" wrapText="1"/>
    </xf>
    <xf numFmtId="182" fontId="17" fillId="5" borderId="34" xfId="4" applyNumberFormat="1" applyFont="1" applyFill="1" applyBorder="1" applyAlignment="1" applyProtection="1">
      <alignment horizontal="center" vertical="center"/>
    </xf>
    <xf numFmtId="181" fontId="16" fillId="5" borderId="36" xfId="1" applyNumberFormat="1" applyFont="1" applyFill="1" applyBorder="1" applyAlignment="1" applyProtection="1">
      <alignment horizontal="center" vertical="center"/>
      <protection locked="0"/>
    </xf>
    <xf numFmtId="181" fontId="16" fillId="5" borderId="37" xfId="1" applyNumberFormat="1" applyFont="1" applyFill="1" applyBorder="1" applyAlignment="1" applyProtection="1">
      <alignment horizontal="center" vertical="center"/>
      <protection locked="0"/>
    </xf>
    <xf numFmtId="0" fontId="16" fillId="5" borderId="36" xfId="1" applyNumberFormat="1" applyFont="1" applyFill="1" applyBorder="1" applyAlignment="1" applyProtection="1">
      <alignment horizontal="center" vertical="center" shrinkToFit="1"/>
      <protection locked="0"/>
    </xf>
    <xf numFmtId="0" fontId="16" fillId="5" borderId="37" xfId="1" applyNumberFormat="1" applyFont="1" applyFill="1" applyBorder="1" applyAlignment="1" applyProtection="1">
      <alignment horizontal="center" vertical="center" shrinkToFit="1"/>
      <protection locked="0"/>
    </xf>
    <xf numFmtId="0" fontId="16" fillId="5" borderId="38" xfId="1" applyNumberFormat="1" applyFont="1" applyFill="1" applyBorder="1" applyAlignment="1" applyProtection="1">
      <alignment horizontal="center" vertical="center" shrinkToFit="1"/>
      <protection locked="0"/>
    </xf>
    <xf numFmtId="195" fontId="16" fillId="5" borderId="36" xfId="1" applyNumberFormat="1" applyFont="1" applyFill="1" applyBorder="1" applyAlignment="1" applyProtection="1">
      <alignment horizontal="center" vertical="center"/>
      <protection locked="0"/>
    </xf>
    <xf numFmtId="195" fontId="16" fillId="5" borderId="37" xfId="1" applyNumberFormat="1" applyFont="1" applyFill="1" applyBorder="1" applyAlignment="1" applyProtection="1">
      <alignment horizontal="center" vertical="center"/>
      <protection locked="0"/>
    </xf>
    <xf numFmtId="195" fontId="16" fillId="5" borderId="38" xfId="1" applyNumberFormat="1" applyFont="1" applyFill="1" applyBorder="1" applyAlignment="1" applyProtection="1">
      <alignment horizontal="center" vertical="center"/>
      <protection locked="0"/>
    </xf>
    <xf numFmtId="182" fontId="17" fillId="5" borderId="14" xfId="4" applyNumberFormat="1" applyFont="1" applyFill="1" applyBorder="1" applyAlignment="1" applyProtection="1">
      <alignment horizontal="center" vertical="center"/>
    </xf>
    <xf numFmtId="0" fontId="13" fillId="6" borderId="34" xfId="1" applyFont="1" applyFill="1" applyBorder="1" applyAlignment="1" applyProtection="1">
      <alignment horizontal="left" vertical="center" wrapText="1"/>
    </xf>
    <xf numFmtId="182" fontId="16" fillId="5" borderId="14" xfId="4" applyNumberFormat="1" applyFont="1" applyFill="1" applyBorder="1" applyAlignment="1" applyProtection="1">
      <alignment horizontal="center" vertical="center"/>
    </xf>
    <xf numFmtId="182" fontId="16" fillId="5" borderId="34" xfId="4" applyNumberFormat="1" applyFont="1" applyFill="1" applyBorder="1" applyAlignment="1" applyProtection="1">
      <alignment horizontal="center" vertical="center"/>
    </xf>
    <xf numFmtId="182" fontId="16" fillId="5" borderId="70" xfId="4" applyNumberFormat="1" applyFont="1" applyFill="1" applyBorder="1" applyAlignment="1" applyProtection="1">
      <alignment horizontal="center" vertical="center"/>
    </xf>
    <xf numFmtId="182" fontId="16" fillId="5" borderId="28" xfId="4" applyNumberFormat="1" applyFont="1" applyFill="1" applyBorder="1" applyAlignment="1" applyProtection="1">
      <alignment horizontal="center" vertical="center"/>
    </xf>
    <xf numFmtId="9" fontId="18" fillId="5" borderId="31" xfId="3" applyFont="1" applyFill="1" applyBorder="1" applyAlignment="1" applyProtection="1">
      <alignment horizontal="center" vertical="center"/>
      <protection locked="0"/>
    </xf>
    <xf numFmtId="9" fontId="18" fillId="5" borderId="32" xfId="3" applyFont="1" applyFill="1" applyBorder="1" applyAlignment="1" applyProtection="1">
      <alignment horizontal="center" vertical="center"/>
      <protection locked="0"/>
    </xf>
    <xf numFmtId="9" fontId="18" fillId="5" borderId="33" xfId="3" applyFont="1" applyFill="1" applyBorder="1" applyAlignment="1" applyProtection="1">
      <alignment horizontal="center" vertical="center"/>
      <protection locked="0"/>
    </xf>
    <xf numFmtId="181" fontId="16" fillId="5" borderId="36" xfId="1" applyNumberFormat="1" applyFont="1" applyFill="1" applyBorder="1" applyAlignment="1" applyProtection="1">
      <alignment horizontal="center" vertical="center"/>
    </xf>
    <xf numFmtId="181" fontId="16" fillId="5" borderId="37" xfId="1" applyNumberFormat="1" applyFont="1" applyFill="1" applyBorder="1" applyAlignment="1" applyProtection="1">
      <alignment horizontal="center" vertical="center"/>
    </xf>
    <xf numFmtId="181" fontId="16" fillId="5" borderId="38" xfId="1" applyNumberFormat="1" applyFont="1" applyFill="1" applyBorder="1" applyAlignment="1" applyProtection="1">
      <alignment horizontal="center" vertical="center"/>
    </xf>
    <xf numFmtId="3" fontId="20" fillId="0" borderId="91" xfId="1" quotePrefix="1" applyNumberFormat="1" applyFont="1" applyFill="1" applyBorder="1" applyAlignment="1" applyProtection="1">
      <alignment vertical="center" shrinkToFit="1"/>
    </xf>
    <xf numFmtId="3" fontId="20" fillId="0" borderId="108" xfId="1" quotePrefix="1" applyNumberFormat="1" applyFont="1" applyFill="1" applyBorder="1" applyAlignment="1" applyProtection="1">
      <alignment vertical="center" shrinkToFit="1"/>
    </xf>
    <xf numFmtId="3" fontId="20" fillId="0" borderId="124" xfId="1" quotePrefix="1" applyNumberFormat="1" applyFont="1" applyFill="1" applyBorder="1" applyAlignment="1" applyProtection="1">
      <alignment vertical="center" shrinkToFit="1"/>
    </xf>
    <xf numFmtId="179" fontId="16" fillId="5" borderId="36" xfId="1" applyNumberFormat="1" applyFont="1" applyFill="1" applyBorder="1" applyAlignment="1" applyProtection="1">
      <alignment horizontal="center" vertical="center"/>
      <protection locked="0"/>
    </xf>
    <xf numFmtId="179" fontId="16" fillId="5" borderId="37" xfId="1" applyNumberFormat="1" applyFont="1" applyFill="1" applyBorder="1" applyAlignment="1" applyProtection="1">
      <alignment horizontal="center" vertical="center"/>
      <protection locked="0"/>
    </xf>
    <xf numFmtId="179" fontId="16" fillId="5" borderId="38" xfId="1" applyNumberFormat="1" applyFont="1" applyFill="1" applyBorder="1" applyAlignment="1" applyProtection="1">
      <alignment horizontal="center" vertical="center"/>
      <protection locked="0"/>
    </xf>
    <xf numFmtId="176" fontId="2" fillId="5" borderId="0" xfId="1" applyNumberFormat="1" applyFont="1" applyFill="1" applyBorder="1" applyAlignment="1" applyProtection="1">
      <alignment horizontal="right"/>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9"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0" fontId="32" fillId="0" borderId="35" xfId="1" applyFont="1" applyFill="1" applyBorder="1" applyAlignment="1" applyProtection="1">
      <alignment horizontal="center" vertical="center" textRotation="255" wrapText="1"/>
    </xf>
    <xf numFmtId="0" fontId="32" fillId="0" borderId="70" xfId="1" applyFont="1" applyFill="1" applyBorder="1" applyAlignment="1" applyProtection="1">
      <alignment horizontal="center" vertical="center" textRotation="255" wrapText="1"/>
    </xf>
    <xf numFmtId="0" fontId="13" fillId="0" borderId="35" xfId="1" applyFont="1" applyFill="1" applyBorder="1" applyAlignment="1" applyProtection="1">
      <alignment horizontal="center" vertical="center" textRotation="255"/>
    </xf>
    <xf numFmtId="0" fontId="13" fillId="0" borderId="64" xfId="1" applyFont="1" applyFill="1" applyBorder="1" applyAlignment="1" applyProtection="1">
      <alignment horizontal="center" vertical="center" textRotation="255"/>
    </xf>
    <xf numFmtId="0" fontId="13" fillId="0" borderId="70" xfId="1" applyFont="1" applyFill="1" applyBorder="1" applyAlignment="1" applyProtection="1">
      <alignment horizontal="center" vertical="center" textRotation="255"/>
    </xf>
    <xf numFmtId="3" fontId="20" fillId="5" borderId="116" xfId="1" applyNumberFormat="1" applyFont="1" applyFill="1" applyBorder="1" applyAlignment="1" applyProtection="1">
      <alignment horizontal="center" vertical="center" shrinkToFit="1"/>
    </xf>
    <xf numFmtId="3" fontId="20" fillId="5" borderId="117" xfId="1" applyNumberFormat="1" applyFont="1" applyFill="1" applyBorder="1" applyAlignment="1" applyProtection="1">
      <alignment horizontal="center" vertical="center" shrinkToFit="1"/>
    </xf>
    <xf numFmtId="3" fontId="20" fillId="0" borderId="110" xfId="1" quotePrefix="1" applyNumberFormat="1" applyFont="1" applyFill="1" applyBorder="1" applyAlignment="1" applyProtection="1">
      <alignment vertical="center" shrinkToFit="1"/>
    </xf>
    <xf numFmtId="3" fontId="20" fillId="0" borderId="100" xfId="1" quotePrefix="1" applyNumberFormat="1" applyFont="1" applyFill="1" applyBorder="1" applyAlignment="1" applyProtection="1">
      <alignment vertical="center" shrinkToFit="1"/>
    </xf>
    <xf numFmtId="3" fontId="20" fillId="0" borderId="107" xfId="1" quotePrefix="1" applyNumberFormat="1" applyFont="1" applyFill="1" applyBorder="1" applyAlignment="1" applyProtection="1">
      <alignment vertical="center" shrinkToFit="1"/>
    </xf>
    <xf numFmtId="3" fontId="20" fillId="0" borderId="109" xfId="1" quotePrefix="1" applyNumberFormat="1" applyFont="1" applyFill="1" applyBorder="1" applyAlignment="1" applyProtection="1">
      <alignment vertical="center" shrinkToFit="1"/>
    </xf>
    <xf numFmtId="0" fontId="19" fillId="5" borderId="31" xfId="1" applyFont="1" applyFill="1" applyBorder="1" applyAlignment="1" applyProtection="1">
      <alignment horizontal="center" vertical="center"/>
      <protection locked="0"/>
    </xf>
    <xf numFmtId="0" fontId="19" fillId="5" borderId="33" xfId="1" applyFont="1" applyFill="1" applyBorder="1" applyAlignment="1" applyProtection="1">
      <alignment horizontal="center" vertical="center"/>
      <protection locked="0"/>
    </xf>
    <xf numFmtId="0" fontId="13" fillId="5" borderId="29" xfId="1" applyFont="1" applyFill="1" applyBorder="1" applyAlignment="1" applyProtection="1">
      <alignment horizontal="right" vertical="center" shrinkToFit="1"/>
    </xf>
    <xf numFmtId="0" fontId="13" fillId="5" borderId="30" xfId="1" applyFont="1" applyFill="1" applyBorder="1" applyAlignment="1" applyProtection="1">
      <alignment horizontal="right" vertical="center" shrinkToFit="1"/>
    </xf>
    <xf numFmtId="3" fontId="20" fillId="5" borderId="119" xfId="1" applyNumberFormat="1" applyFont="1" applyFill="1" applyBorder="1" applyAlignment="1" applyProtection="1">
      <alignment horizontal="center" vertical="center" shrinkToFit="1"/>
    </xf>
    <xf numFmtId="3" fontId="20" fillId="5" borderId="120" xfId="1" applyNumberFormat="1" applyFont="1" applyFill="1" applyBorder="1" applyAlignment="1" applyProtection="1">
      <alignment horizontal="center" vertical="center" shrinkToFit="1"/>
    </xf>
    <xf numFmtId="3" fontId="20" fillId="0" borderId="51" xfId="1" applyNumberFormat="1" applyFont="1" applyFill="1" applyBorder="1" applyAlignment="1" applyProtection="1">
      <alignment horizontal="right" vertical="center" shrinkToFit="1"/>
    </xf>
    <xf numFmtId="0" fontId="19" fillId="0" borderId="51" xfId="1" applyFont="1" applyFill="1" applyBorder="1" applyAlignment="1" applyProtection="1">
      <alignment horizontal="center" vertical="center" shrinkToFit="1"/>
      <protection locked="0"/>
    </xf>
    <xf numFmtId="0" fontId="19" fillId="0" borderId="52" xfId="1" applyFont="1" applyFill="1" applyBorder="1" applyAlignment="1" applyProtection="1">
      <alignment horizontal="center" vertical="center" shrinkToFit="1"/>
      <protection locked="0"/>
    </xf>
    <xf numFmtId="3" fontId="20" fillId="0" borderId="93" xfId="1" applyNumberFormat="1" applyFont="1" applyFill="1" applyBorder="1" applyAlignment="1" applyProtection="1">
      <alignment horizontal="right" vertical="center" shrinkToFit="1"/>
    </xf>
    <xf numFmtId="3" fontId="20" fillId="0" borderId="95" xfId="1" applyNumberFormat="1" applyFont="1" applyFill="1" applyBorder="1" applyAlignment="1" applyProtection="1">
      <alignment horizontal="right" vertical="center" shrinkToFit="1"/>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0" fontId="6" fillId="5" borderId="2"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5" borderId="0" xfId="1" applyFont="1" applyFill="1" applyAlignment="1">
      <alignment horizontal="center" vertical="center" wrapText="1"/>
    </xf>
    <xf numFmtId="0" fontId="6" fillId="5" borderId="11"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17" xfId="1" applyFont="1" applyFill="1" applyBorder="1" applyAlignment="1">
      <alignment horizontal="center" vertical="center" wrapText="1"/>
    </xf>
    <xf numFmtId="0" fontId="9" fillId="5" borderId="21" xfId="1" applyFont="1" applyFill="1" applyBorder="1" applyAlignment="1" applyProtection="1">
      <alignment horizontal="center" vertical="center" shrinkToFit="1"/>
      <protection locked="0"/>
    </xf>
    <xf numFmtId="0" fontId="9" fillId="5" borderId="19" xfId="1" applyFont="1" applyFill="1" applyBorder="1" applyAlignment="1" applyProtection="1">
      <alignment horizontal="center" vertical="center" shrinkToFit="1"/>
      <protection locked="0"/>
    </xf>
    <xf numFmtId="0" fontId="9" fillId="5" borderId="22" xfId="1" applyFont="1" applyFill="1" applyBorder="1" applyAlignment="1" applyProtection="1">
      <alignment horizontal="center" vertical="center" shrinkToFit="1"/>
      <protection locked="0"/>
    </xf>
    <xf numFmtId="0" fontId="13" fillId="5" borderId="18" xfId="1" applyFont="1" applyFill="1" applyBorder="1" applyAlignment="1" applyProtection="1">
      <alignment horizontal="center" vertical="center" shrinkToFit="1"/>
      <protection hidden="1"/>
    </xf>
    <xf numFmtId="0" fontId="13" fillId="5" borderId="19" xfId="1" applyFont="1" applyFill="1" applyBorder="1" applyAlignment="1" applyProtection="1">
      <alignment horizontal="center" vertical="center" shrinkToFit="1"/>
      <protection hidden="1"/>
    </xf>
    <xf numFmtId="0" fontId="13" fillId="5" borderId="20" xfId="1" applyFont="1" applyFill="1" applyBorder="1" applyAlignment="1" applyProtection="1">
      <alignment horizontal="center" vertical="center" shrinkToFit="1"/>
      <protection hidden="1"/>
    </xf>
    <xf numFmtId="0" fontId="13" fillId="5" borderId="111" xfId="1" applyFont="1" applyFill="1" applyBorder="1" applyAlignment="1" applyProtection="1">
      <alignment horizontal="center" vertical="center" shrinkToFit="1"/>
      <protection hidden="1"/>
    </xf>
    <xf numFmtId="0" fontId="13" fillId="5" borderId="24" xfId="1" applyFont="1" applyFill="1" applyBorder="1" applyAlignment="1" applyProtection="1">
      <alignment horizontal="center" vertical="center" shrinkToFit="1"/>
      <protection hidden="1"/>
    </xf>
    <xf numFmtId="0" fontId="13" fillId="5" borderId="25" xfId="1" applyFont="1" applyFill="1" applyBorder="1" applyAlignment="1" applyProtection="1">
      <alignment horizontal="center" vertical="center" shrinkToFit="1"/>
      <protection hidden="1"/>
    </xf>
    <xf numFmtId="0" fontId="13" fillId="5" borderId="112" xfId="1" applyFont="1" applyFill="1" applyBorder="1" applyAlignment="1" applyProtection="1">
      <alignment horizontal="center" vertical="center" shrinkToFit="1"/>
      <protection hidden="1"/>
    </xf>
    <xf numFmtId="0" fontId="13" fillId="5" borderId="29" xfId="1" applyFont="1" applyFill="1" applyBorder="1" applyAlignment="1" applyProtection="1">
      <alignment horizontal="center" vertical="center" shrinkToFit="1"/>
      <protection hidden="1"/>
    </xf>
    <xf numFmtId="0" fontId="13" fillId="5" borderId="30" xfId="1" applyFont="1" applyFill="1" applyBorder="1" applyAlignment="1" applyProtection="1">
      <alignment horizontal="center" vertical="center" shrinkToFit="1"/>
      <protection hidden="1"/>
    </xf>
    <xf numFmtId="0" fontId="13" fillId="5" borderId="34" xfId="1" applyFont="1" applyFill="1" applyBorder="1" applyAlignment="1" applyProtection="1">
      <alignment horizontal="center" vertical="center" wrapText="1"/>
    </xf>
    <xf numFmtId="0" fontId="13" fillId="5" borderId="15" xfId="1" applyFont="1" applyFill="1" applyBorder="1" applyAlignment="1" applyProtection="1">
      <alignment horizontal="center" vertical="center" wrapText="1"/>
    </xf>
    <xf numFmtId="9" fontId="17" fillId="5" borderId="23" xfId="3" applyFont="1" applyFill="1" applyBorder="1" applyAlignment="1" applyProtection="1">
      <alignment horizontal="center" vertical="center" wrapText="1"/>
    </xf>
    <xf numFmtId="9" fontId="17" fillId="5" borderId="24" xfId="3" applyFont="1" applyFill="1" applyBorder="1" applyAlignment="1" applyProtection="1">
      <alignment horizontal="center" vertical="center" wrapText="1"/>
    </xf>
    <xf numFmtId="9" fontId="17" fillId="5" borderId="28" xfId="3" applyFont="1" applyFill="1" applyBorder="1" applyAlignment="1" applyProtection="1">
      <alignment horizontal="center" vertical="center" wrapText="1"/>
    </xf>
    <xf numFmtId="9" fontId="17" fillId="5" borderId="29" xfId="3" applyFont="1" applyFill="1" applyBorder="1" applyAlignment="1" applyProtection="1">
      <alignment horizontal="center" vertical="center" wrapText="1"/>
    </xf>
    <xf numFmtId="0" fontId="17" fillId="5" borderId="35" xfId="1" applyFont="1" applyFill="1" applyBorder="1" applyAlignment="1" applyProtection="1">
      <alignment horizontal="center" vertical="center" shrinkToFit="1"/>
    </xf>
    <xf numFmtId="0" fontId="35" fillId="5" borderId="0" xfId="1" applyFont="1" applyFill="1" applyAlignment="1" applyProtection="1">
      <alignment horizontal="center" vertical="center"/>
    </xf>
    <xf numFmtId="0" fontId="3" fillId="5" borderId="26"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7" xfId="1" applyFont="1" applyFill="1" applyBorder="1" applyAlignment="1" applyProtection="1">
      <alignment horizontal="left" vertical="center" shrinkToFit="1"/>
    </xf>
    <xf numFmtId="180" fontId="16" fillId="5" borderId="36" xfId="1" applyNumberFormat="1" applyFont="1" applyFill="1" applyBorder="1" applyAlignment="1" applyProtection="1">
      <alignment horizontal="center" vertical="center" shrinkToFit="1"/>
      <protection locked="0"/>
    </xf>
    <xf numFmtId="180" fontId="16" fillId="5" borderId="37" xfId="1" applyNumberFormat="1" applyFont="1" applyFill="1" applyBorder="1" applyAlignment="1" applyProtection="1">
      <alignment horizontal="center" vertical="center" shrinkToFit="1"/>
      <protection locked="0"/>
    </xf>
    <xf numFmtId="180" fontId="16" fillId="5" borderId="38" xfId="1" applyNumberFormat="1" applyFont="1" applyFill="1" applyBorder="1" applyAlignment="1" applyProtection="1">
      <alignment horizontal="center" vertical="center" shrinkToFit="1"/>
      <protection locked="0"/>
    </xf>
    <xf numFmtId="0" fontId="7" fillId="5" borderId="14" xfId="1" applyFont="1" applyFill="1" applyBorder="1" applyAlignment="1" applyProtection="1">
      <alignment horizontal="center" vertical="center"/>
    </xf>
    <xf numFmtId="0" fontId="7" fillId="5" borderId="34" xfId="1" applyFont="1" applyFill="1" applyBorder="1" applyAlignment="1" applyProtection="1">
      <alignment horizontal="center" vertical="center"/>
    </xf>
    <xf numFmtId="0" fontId="16" fillId="5" borderId="34"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0" fontId="17" fillId="5" borderId="34" xfId="1" applyFont="1" applyFill="1" applyBorder="1" applyAlignment="1" applyProtection="1">
      <alignment horizontal="center" vertical="center" wrapText="1"/>
    </xf>
    <xf numFmtId="0" fontId="17" fillId="5" borderId="35" xfId="1" applyFont="1" applyFill="1" applyBorder="1" applyAlignment="1" applyProtection="1">
      <alignment horizontal="center" vertical="center" wrapText="1"/>
    </xf>
    <xf numFmtId="3" fontId="20" fillId="0" borderId="96" xfId="1" applyNumberFormat="1" applyFont="1" applyFill="1" applyBorder="1" applyAlignment="1" applyProtection="1">
      <alignment horizontal="right" vertical="center" shrinkToFit="1"/>
    </xf>
    <xf numFmtId="3" fontId="20" fillId="0" borderId="102" xfId="1" applyNumberFormat="1" applyFont="1" applyFill="1" applyBorder="1" applyAlignment="1" applyProtection="1">
      <alignment horizontal="right" vertical="center" shrinkToFit="1"/>
    </xf>
    <xf numFmtId="3" fontId="20" fillId="0" borderId="103" xfId="1" applyNumberFormat="1" applyFont="1" applyFill="1" applyBorder="1" applyAlignment="1" applyProtection="1">
      <alignment horizontal="right" vertical="center" shrinkToFit="1"/>
    </xf>
    <xf numFmtId="3" fontId="20" fillId="0" borderId="106" xfId="1" applyNumberFormat="1" applyFont="1" applyFill="1" applyBorder="1" applyAlignment="1" applyProtection="1">
      <alignment horizontal="right" vertical="center" shrinkToFit="1"/>
    </xf>
    <xf numFmtId="3" fontId="20" fillId="0" borderId="104" xfId="1" applyNumberFormat="1" applyFont="1" applyFill="1" applyBorder="1" applyAlignment="1" applyProtection="1">
      <alignment horizontal="right" vertical="center" shrinkToFit="1"/>
    </xf>
    <xf numFmtId="3" fontId="20" fillId="0" borderId="105" xfId="1" applyNumberFormat="1" applyFont="1" applyFill="1" applyBorder="1" applyAlignment="1" applyProtection="1">
      <alignment horizontal="right" vertical="center" shrinkToFit="1"/>
    </xf>
    <xf numFmtId="0" fontId="13" fillId="5" borderId="39" xfId="1" applyFont="1" applyFill="1" applyBorder="1" applyAlignment="1" applyProtection="1">
      <alignment horizontal="center" vertical="center" shrinkToFit="1"/>
    </xf>
    <xf numFmtId="0" fontId="13" fillId="5" borderId="20" xfId="1" applyFont="1" applyFill="1" applyBorder="1" applyAlignment="1" applyProtection="1">
      <alignment horizontal="center" vertical="center" shrinkToFit="1"/>
    </xf>
    <xf numFmtId="0" fontId="13" fillId="5" borderId="21" xfId="1" applyFont="1" applyFill="1" applyBorder="1" applyAlignment="1" applyProtection="1">
      <alignment horizontal="center" vertical="center" shrinkToFit="1"/>
    </xf>
    <xf numFmtId="0" fontId="13" fillId="5" borderId="101" xfId="1" applyFont="1" applyFill="1" applyBorder="1" applyAlignment="1" applyProtection="1">
      <alignment horizontal="center" vertical="center" shrinkToFit="1"/>
    </xf>
    <xf numFmtId="3" fontId="20" fillId="0" borderId="54" xfId="1" applyNumberFormat="1" applyFont="1" applyFill="1" applyBorder="1" applyAlignment="1" applyProtection="1">
      <alignment horizontal="right" vertical="center" shrinkToFit="1"/>
    </xf>
    <xf numFmtId="3" fontId="20" fillId="0" borderId="66" xfId="1" applyNumberFormat="1" applyFont="1" applyFill="1" applyBorder="1" applyAlignment="1" applyProtection="1">
      <alignment horizontal="right" vertical="center" shrinkToFit="1"/>
    </xf>
    <xf numFmtId="3" fontId="20" fillId="0" borderId="86" xfId="1" applyNumberFormat="1" applyFont="1" applyFill="1" applyBorder="1" applyAlignment="1" applyProtection="1">
      <alignment horizontal="right" vertical="center" shrinkToFit="1"/>
    </xf>
    <xf numFmtId="3" fontId="20" fillId="0" borderId="89" xfId="1" applyNumberFormat="1" applyFont="1" applyFill="1" applyBorder="1" applyAlignment="1" applyProtection="1">
      <alignment horizontal="right" vertical="center" shrinkToFit="1"/>
    </xf>
    <xf numFmtId="0" fontId="13" fillId="5" borderId="23" xfId="1" applyFont="1" applyFill="1" applyBorder="1" applyAlignment="1" applyProtection="1">
      <alignment horizontal="center" vertical="center" wrapText="1"/>
    </xf>
    <xf numFmtId="0" fontId="13" fillId="5" borderId="25" xfId="1" applyFont="1" applyFill="1" applyBorder="1" applyAlignment="1" applyProtection="1">
      <alignment horizontal="center" vertical="center" wrapText="1"/>
    </xf>
    <xf numFmtId="0" fontId="13" fillId="5" borderId="26" xfId="1" applyFont="1" applyFill="1" applyBorder="1" applyAlignment="1" applyProtection="1">
      <alignment horizontal="center" vertical="center" wrapText="1"/>
    </xf>
    <xf numFmtId="0" fontId="13" fillId="5" borderId="27" xfId="1" applyFont="1" applyFill="1" applyBorder="1" applyAlignment="1" applyProtection="1">
      <alignment horizontal="center" vertical="center" wrapText="1"/>
    </xf>
    <xf numFmtId="0" fontId="13" fillId="5" borderId="15" xfId="1" applyFont="1" applyFill="1" applyBorder="1" applyAlignment="1" applyProtection="1">
      <alignment horizontal="center" vertical="center" shrinkToFit="1"/>
    </xf>
    <xf numFmtId="0" fontId="13" fillId="5" borderId="13" xfId="1" applyFont="1" applyFill="1" applyBorder="1" applyAlignment="1" applyProtection="1">
      <alignment horizontal="center" vertical="center" shrinkToFit="1"/>
    </xf>
    <xf numFmtId="0" fontId="13" fillId="5" borderId="14" xfId="1" applyFont="1" applyFill="1" applyBorder="1" applyAlignment="1" applyProtection="1">
      <alignment horizontal="center" vertical="center" shrinkToFit="1"/>
    </xf>
    <xf numFmtId="3" fontId="20" fillId="0" borderId="50" xfId="1" quotePrefix="1" applyNumberFormat="1" applyFont="1" applyFill="1" applyBorder="1" applyAlignment="1" applyProtection="1">
      <alignment vertical="center" shrinkToFit="1"/>
    </xf>
    <xf numFmtId="3" fontId="20" fillId="3" borderId="54" xfId="1" applyNumberFormat="1" applyFont="1" applyFill="1" applyBorder="1" applyAlignment="1" applyProtection="1">
      <alignment horizontal="right" vertical="center" shrinkToFit="1"/>
    </xf>
    <xf numFmtId="3" fontId="20" fillId="3" borderId="55"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2" fillId="0" borderId="71" xfId="5" applyFont="1" applyFill="1" applyBorder="1" applyAlignment="1" applyProtection="1">
      <alignment horizontal="right" vertical="center" shrinkToFit="1"/>
    </xf>
    <xf numFmtId="38" fontId="22" fillId="0" borderId="72" xfId="5" applyFont="1" applyFill="1" applyBorder="1" applyAlignment="1" applyProtection="1">
      <alignment horizontal="right" vertical="center" shrinkToFit="1"/>
    </xf>
    <xf numFmtId="38" fontId="22" fillId="0" borderId="74" xfId="5" applyFont="1" applyFill="1" applyBorder="1" applyAlignment="1" applyProtection="1">
      <alignment horizontal="right" vertical="center" shrinkToFit="1"/>
    </xf>
    <xf numFmtId="0" fontId="21" fillId="0" borderId="35" xfId="1" applyFont="1" applyFill="1" applyBorder="1" applyAlignment="1" applyProtection="1">
      <alignment horizontal="center" vertical="center" textRotation="255" wrapText="1"/>
    </xf>
    <xf numFmtId="0" fontId="21" fillId="0" borderId="64" xfId="1" applyFont="1" applyFill="1" applyBorder="1" applyAlignment="1" applyProtection="1">
      <alignment horizontal="center" vertical="center" textRotation="255" wrapText="1"/>
    </xf>
    <xf numFmtId="0" fontId="21" fillId="0" borderId="70" xfId="1" applyFont="1" applyFill="1" applyBorder="1" applyAlignment="1" applyProtection="1">
      <alignment horizontal="center" vertical="center" textRotation="255" wrapText="1"/>
    </xf>
    <xf numFmtId="38" fontId="22" fillId="0" borderId="73" xfId="5" applyFont="1" applyFill="1" applyBorder="1" applyAlignment="1" applyProtection="1">
      <alignment horizontal="right" vertical="center" shrinkToFit="1"/>
    </xf>
    <xf numFmtId="3" fontId="20" fillId="0" borderId="51" xfId="1" quotePrefix="1" applyNumberFormat="1" applyFont="1" applyFill="1" applyBorder="1" applyAlignment="1" applyProtection="1">
      <alignment vertical="center" shrinkToFit="1"/>
    </xf>
    <xf numFmtId="0" fontId="13" fillId="5" borderId="88" xfId="1" applyFont="1" applyFill="1" applyBorder="1" applyAlignment="1" applyProtection="1">
      <alignment horizontal="left" vertical="center" wrapText="1" shrinkToFit="1"/>
    </xf>
    <xf numFmtId="0" fontId="13" fillId="5" borderId="50" xfId="1" applyFont="1" applyFill="1" applyBorder="1" applyAlignment="1" applyProtection="1">
      <alignment horizontal="left" vertical="center" wrapText="1" shrinkToFit="1"/>
    </xf>
    <xf numFmtId="0" fontId="13" fillId="5" borderId="52" xfId="1" applyFont="1" applyFill="1" applyBorder="1" applyAlignment="1" applyProtection="1">
      <alignment horizontal="left" vertical="center" wrapText="1" shrinkToFit="1"/>
    </xf>
    <xf numFmtId="0" fontId="19" fillId="0" borderId="51"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0" fontId="19" fillId="0" borderId="48" xfId="1" applyFont="1" applyFill="1" applyBorder="1" applyAlignment="1" applyProtection="1">
      <alignment horizontal="center" vertical="center"/>
      <protection locked="0"/>
    </xf>
    <xf numFmtId="0" fontId="19" fillId="0" borderId="49" xfId="1" applyFont="1" applyFill="1" applyBorder="1" applyAlignment="1" applyProtection="1">
      <alignment horizontal="center" vertical="center"/>
      <protection locked="0"/>
    </xf>
    <xf numFmtId="3" fontId="20" fillId="3" borderId="91" xfId="1" applyNumberFormat="1" applyFont="1" applyFill="1" applyBorder="1" applyAlignment="1" applyProtection="1">
      <alignment horizontal="right" vertical="center" shrinkToFit="1"/>
    </xf>
    <xf numFmtId="3" fontId="20" fillId="0" borderId="53" xfId="1" quotePrefix="1" applyNumberFormat="1" applyFont="1" applyFill="1" applyBorder="1" applyAlignment="1" applyProtection="1">
      <alignmen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2" fillId="0" borderId="23" xfId="1" applyNumberFormat="1" applyFont="1" applyFill="1" applyBorder="1" applyAlignment="1" applyProtection="1">
      <alignment horizontal="center" vertical="center" shrinkToFit="1"/>
    </xf>
    <xf numFmtId="184" fontId="22" fillId="0" borderId="24" xfId="1" applyNumberFormat="1" applyFont="1" applyFill="1" applyBorder="1" applyAlignment="1" applyProtection="1">
      <alignment horizontal="center" vertical="center" shrinkToFit="1"/>
    </xf>
    <xf numFmtId="184" fontId="22" fillId="0" borderId="25" xfId="1" applyNumberFormat="1" applyFont="1" applyFill="1" applyBorder="1" applyAlignment="1" applyProtection="1">
      <alignment horizontal="center" vertical="center" shrinkToFit="1"/>
    </xf>
    <xf numFmtId="38" fontId="22" fillId="0" borderId="63" xfId="5" applyFont="1" applyFill="1" applyBorder="1" applyAlignment="1" applyProtection="1">
      <alignment horizontal="right" vertical="center" shrinkToFit="1"/>
    </xf>
    <xf numFmtId="38" fontId="22" fillId="0" borderId="84" xfId="5" applyFont="1" applyFill="1" applyBorder="1" applyAlignment="1" applyProtection="1">
      <alignment horizontal="right" vertical="center" shrinkToFit="1"/>
    </xf>
    <xf numFmtId="38" fontId="22" fillId="0" borderId="83" xfId="5" applyFont="1" applyFill="1" applyBorder="1" applyAlignment="1" applyProtection="1">
      <alignment horizontal="right" vertical="center" shrinkToFit="1"/>
    </xf>
    <xf numFmtId="38" fontId="22" fillId="0" borderId="87" xfId="5" applyFont="1" applyFill="1" applyBorder="1" applyAlignment="1" applyProtection="1">
      <alignment horizontal="right" vertical="center" shrinkToFit="1"/>
    </xf>
    <xf numFmtId="38" fontId="22" fillId="0" borderId="85" xfId="5" applyFont="1" applyFill="1" applyBorder="1" applyAlignment="1" applyProtection="1">
      <alignment horizontal="right" vertical="center" shrinkToFit="1"/>
    </xf>
    <xf numFmtId="38" fontId="22" fillId="0" borderId="75" xfId="5" applyFont="1" applyFill="1" applyBorder="1" applyAlignment="1" applyProtection="1">
      <alignment horizontal="right" vertical="center" shrinkToFit="1"/>
    </xf>
    <xf numFmtId="3" fontId="20" fillId="0" borderId="116" xfId="1" applyNumberFormat="1" applyFont="1" applyFill="1" applyBorder="1" applyAlignment="1" applyProtection="1">
      <alignment horizontal="right" vertical="center" shrinkToFit="1"/>
    </xf>
    <xf numFmtId="3" fontId="20" fillId="0" borderId="94" xfId="1" applyNumberFormat="1" applyFont="1" applyFill="1" applyBorder="1" applyAlignment="1" applyProtection="1">
      <alignment horizontal="right" vertical="center" shrinkToFit="1"/>
    </xf>
    <xf numFmtId="3" fontId="20" fillId="0" borderId="118"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184" fontId="22" fillId="0" borderId="15" xfId="1" applyNumberFormat="1" applyFont="1" applyFill="1" applyBorder="1" applyAlignment="1" applyProtection="1">
      <alignment horizontal="center" vertical="center" shrinkToFit="1"/>
    </xf>
    <xf numFmtId="184" fontId="22" fillId="0" borderId="13" xfId="1" applyNumberFormat="1" applyFont="1" applyFill="1" applyBorder="1" applyAlignment="1" applyProtection="1">
      <alignment horizontal="center" vertical="center" shrinkToFit="1"/>
    </xf>
    <xf numFmtId="184" fontId="22" fillId="0" borderId="14" xfId="1" applyNumberFormat="1" applyFont="1" applyFill="1" applyBorder="1" applyAlignment="1" applyProtection="1">
      <alignment horizontal="center" vertical="center" shrinkToFit="1"/>
    </xf>
    <xf numFmtId="0" fontId="17" fillId="0" borderId="14" xfId="1" applyFont="1" applyFill="1" applyBorder="1" applyAlignment="1" applyProtection="1">
      <alignment horizontal="center" vertical="center" textRotation="255"/>
    </xf>
    <xf numFmtId="0" fontId="19" fillId="0" borderId="48" xfId="1" applyFont="1" applyFill="1" applyBorder="1" applyAlignment="1" applyProtection="1">
      <alignment horizontal="center" vertical="center"/>
    </xf>
    <xf numFmtId="0" fontId="19" fillId="0" borderId="49" xfId="1" applyFont="1" applyFill="1" applyBorder="1" applyAlignment="1" applyProtection="1">
      <alignment horizontal="center" vertical="center"/>
    </xf>
    <xf numFmtId="3" fontId="20" fillId="0" borderId="114" xfId="1" quotePrefix="1" applyNumberFormat="1" applyFont="1" applyFill="1" applyBorder="1" applyAlignment="1" applyProtection="1">
      <alignment vertical="center" shrinkToFit="1"/>
    </xf>
    <xf numFmtId="3" fontId="20" fillId="3" borderId="53" xfId="1" applyNumberFormat="1" applyFont="1" applyFill="1" applyBorder="1" applyAlignment="1" applyProtection="1">
      <alignment horizontal="right" vertical="center" shrinkToFit="1"/>
    </xf>
    <xf numFmtId="3" fontId="20" fillId="3" borderId="62" xfId="1" applyNumberFormat="1" applyFont="1" applyFill="1" applyBorder="1" applyAlignment="1" applyProtection="1">
      <alignment horizontal="right" vertical="center" shrinkToFit="1"/>
    </xf>
    <xf numFmtId="0" fontId="19" fillId="0" borderId="98" xfId="1" applyFont="1" applyFill="1" applyBorder="1" applyAlignment="1" applyProtection="1">
      <alignment horizontal="center" vertical="center"/>
      <protection locked="0"/>
    </xf>
    <xf numFmtId="0" fontId="19" fillId="0" borderId="99" xfId="1" applyFont="1" applyFill="1" applyBorder="1" applyAlignment="1" applyProtection="1">
      <alignment horizontal="center" vertical="center"/>
      <protection locked="0"/>
    </xf>
    <xf numFmtId="3" fontId="13" fillId="0" borderId="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183" fontId="19" fillId="5" borderId="41" xfId="1" applyNumberFormat="1" applyFont="1" applyFill="1" applyBorder="1" applyAlignment="1" applyProtection="1">
      <alignment horizontal="right" vertical="center" shrinkToFit="1"/>
      <protection locked="0"/>
    </xf>
    <xf numFmtId="183" fontId="19" fillId="5" borderId="44" xfId="1" applyNumberFormat="1" applyFont="1" applyFill="1" applyBorder="1" applyAlignment="1" applyProtection="1">
      <alignment horizontal="right" vertical="center" shrinkToFit="1"/>
      <protection locked="0"/>
    </xf>
    <xf numFmtId="3" fontId="20" fillId="0" borderId="67" xfId="1" applyNumberFormat="1" applyFont="1" applyFill="1" applyBorder="1" applyAlignment="1" applyProtection="1">
      <alignment horizontal="right" vertical="center" shrinkToFit="1"/>
    </xf>
    <xf numFmtId="3" fontId="20" fillId="0" borderId="90" xfId="1" applyNumberFormat="1" applyFont="1" applyFill="1" applyBorder="1" applyAlignment="1" applyProtection="1">
      <alignment horizontal="right" vertical="center" shrinkToFit="1"/>
    </xf>
    <xf numFmtId="3" fontId="20" fillId="0" borderId="92" xfId="1" applyNumberFormat="1" applyFont="1" applyFill="1" applyBorder="1" applyAlignment="1" applyProtection="1">
      <alignment horizontal="right" vertical="center" shrinkToFit="1"/>
    </xf>
    <xf numFmtId="3" fontId="20" fillId="0" borderId="55" xfId="1" applyNumberFormat="1" applyFont="1" applyFill="1" applyBorder="1" applyAlignment="1" applyProtection="1">
      <alignment horizontal="right" vertical="center" shrinkToFit="1"/>
    </xf>
    <xf numFmtId="0" fontId="13" fillId="5" borderId="15" xfId="1" applyFont="1" applyFill="1" applyBorder="1" applyAlignment="1" applyProtection="1">
      <alignment horizontal="left" vertical="center"/>
    </xf>
    <xf numFmtId="0" fontId="13" fillId="5" borderId="13" xfId="1" applyFont="1" applyFill="1" applyBorder="1" applyAlignment="1" applyProtection="1">
      <alignment horizontal="left" vertical="center"/>
    </xf>
    <xf numFmtId="0" fontId="13" fillId="5" borderId="13" xfId="1" applyFont="1" applyFill="1" applyBorder="1" applyAlignment="1" applyProtection="1">
      <alignment horizontal="right" vertical="center"/>
    </xf>
    <xf numFmtId="185" fontId="16" fillId="2" borderId="37" xfId="5" applyNumberFormat="1" applyFont="1" applyFill="1" applyBorder="1" applyAlignment="1" applyProtection="1">
      <alignment horizontal="right" vertical="center" indent="3" shrinkToFit="1"/>
    </xf>
    <xf numFmtId="185" fontId="16" fillId="2" borderId="38" xfId="5" applyNumberFormat="1" applyFont="1" applyFill="1" applyBorder="1" applyAlignment="1" applyProtection="1">
      <alignment horizontal="right" vertical="center" indent="3" shrinkToFit="1"/>
    </xf>
    <xf numFmtId="0" fontId="13" fillId="5" borderId="34" xfId="1" applyFont="1" applyFill="1" applyBorder="1" applyAlignment="1" applyProtection="1">
      <alignment horizontal="center" vertical="center"/>
    </xf>
    <xf numFmtId="0" fontId="13" fillId="2" borderId="36" xfId="1" applyFont="1" applyFill="1" applyBorder="1" applyAlignment="1" applyProtection="1">
      <alignment horizontal="left" vertical="center" wrapText="1"/>
    </xf>
    <xf numFmtId="0" fontId="13" fillId="2" borderId="37" xfId="1" applyFont="1" applyFill="1" applyBorder="1" applyAlignment="1" applyProtection="1">
      <alignment horizontal="left" vertical="center" wrapText="1"/>
    </xf>
    <xf numFmtId="183" fontId="19" fillId="5" borderId="45" xfId="1" applyNumberFormat="1" applyFont="1" applyFill="1" applyBorder="1" applyAlignment="1" applyProtection="1">
      <alignment horizontal="right" vertical="center" shrinkToFit="1"/>
      <protection locked="0"/>
    </xf>
    <xf numFmtId="183" fontId="19" fillId="5" borderId="40" xfId="1" applyNumberFormat="1" applyFont="1" applyFill="1" applyBorder="1" applyAlignment="1" applyProtection="1">
      <alignment horizontal="right" vertical="center" shrinkToFit="1"/>
      <protection locked="0"/>
    </xf>
    <xf numFmtId="183" fontId="19" fillId="5" borderId="42" xfId="1" applyNumberFormat="1" applyFont="1" applyFill="1" applyBorder="1" applyAlignment="1" applyProtection="1">
      <alignment horizontal="right" vertical="center" shrinkToFit="1"/>
      <protection locked="0"/>
    </xf>
    <xf numFmtId="183" fontId="19" fillId="5" borderId="43" xfId="1" applyNumberFormat="1" applyFont="1" applyFill="1" applyBorder="1" applyAlignment="1" applyProtection="1">
      <alignment horizontal="right" vertical="center" shrinkToFit="1"/>
      <protection locked="0"/>
    </xf>
    <xf numFmtId="183" fontId="19" fillId="5" borderId="46" xfId="1" applyNumberFormat="1" applyFont="1" applyFill="1" applyBorder="1" applyAlignment="1" applyProtection="1">
      <alignment horizontal="right" vertical="center" shrinkToFit="1"/>
      <protection locked="0"/>
    </xf>
    <xf numFmtId="0" fontId="13" fillId="5" borderId="23" xfId="1" applyFont="1" applyFill="1" applyBorder="1" applyAlignment="1" applyProtection="1">
      <alignment horizontal="center" vertical="center"/>
    </xf>
    <xf numFmtId="0" fontId="13" fillId="5" borderId="24" xfId="1" applyFont="1" applyFill="1" applyBorder="1" applyAlignment="1" applyProtection="1">
      <alignment horizontal="center" vertical="center"/>
    </xf>
    <xf numFmtId="0" fontId="13" fillId="5" borderId="26" xfId="1" applyFont="1" applyFill="1" applyBorder="1" applyAlignment="1" applyProtection="1">
      <alignment horizontal="center" vertical="center"/>
    </xf>
    <xf numFmtId="0" fontId="13" fillId="5" borderId="0" xfId="1" applyFont="1" applyFill="1" applyBorder="1" applyAlignment="1" applyProtection="1">
      <alignment horizontal="center" vertical="center"/>
    </xf>
    <xf numFmtId="0" fontId="13" fillId="5" borderId="28" xfId="1" applyFont="1" applyFill="1" applyBorder="1" applyAlignment="1" applyProtection="1">
      <alignment horizontal="center" vertical="center"/>
    </xf>
    <xf numFmtId="0" fontId="13" fillId="5" borderId="29" xfId="1" applyFont="1" applyFill="1" applyBorder="1" applyAlignment="1" applyProtection="1">
      <alignment horizontal="center" vertical="center"/>
    </xf>
    <xf numFmtId="0" fontId="23" fillId="5" borderId="121" xfId="0" applyFont="1" applyFill="1" applyBorder="1" applyAlignment="1" applyProtection="1">
      <alignment horizontal="left" vertical="center"/>
    </xf>
    <xf numFmtId="0" fontId="23" fillId="5" borderId="122" xfId="0" applyFont="1" applyFill="1" applyBorder="1" applyAlignment="1" applyProtection="1">
      <alignment horizontal="left" vertical="center"/>
    </xf>
    <xf numFmtId="0" fontId="23" fillId="5" borderId="123" xfId="0" applyFont="1" applyFill="1" applyBorder="1" applyAlignment="1" applyProtection="1">
      <alignment horizontal="left" vertical="center"/>
    </xf>
    <xf numFmtId="3" fontId="13" fillId="0" borderId="28" xfId="1" applyNumberFormat="1" applyFont="1" applyFill="1" applyBorder="1" applyAlignment="1" applyProtection="1">
      <alignment horizontal="right" vertical="center" shrinkToFit="1"/>
    </xf>
    <xf numFmtId="3" fontId="13" fillId="0" borderId="29" xfId="1" applyNumberFormat="1" applyFont="1" applyFill="1" applyBorder="1" applyAlignment="1" applyProtection="1">
      <alignment horizontal="right" vertical="center" shrinkToFit="1"/>
    </xf>
    <xf numFmtId="3" fontId="13" fillId="0" borderId="27" xfId="1" applyNumberFormat="1" applyFont="1" applyFill="1" applyBorder="1" applyAlignment="1" applyProtection="1">
      <alignment horizontal="right" vertical="center" shrinkToFit="1"/>
    </xf>
    <xf numFmtId="186" fontId="27" fillId="0" borderId="64" xfId="6" applyNumberFormat="1" applyFont="1" applyBorder="1" applyAlignment="1">
      <alignment horizontal="center" vertical="center"/>
    </xf>
    <xf numFmtId="187" fontId="27" fillId="0" borderId="79" xfId="6" applyNumberFormat="1" applyFont="1" applyBorder="1" applyAlignment="1">
      <alignment wrapText="1"/>
    </xf>
    <xf numFmtId="187" fontId="27" fillId="0" borderId="81" xfId="6" applyNumberFormat="1" applyFont="1" applyBorder="1" applyAlignment="1"/>
    <xf numFmtId="187" fontId="27" fillId="0" borderId="76" xfId="6" applyNumberFormat="1" applyFont="1" applyBorder="1" applyAlignment="1">
      <alignment vertical="center" wrapText="1"/>
    </xf>
    <xf numFmtId="191" fontId="27" fillId="0" borderId="64" xfId="6" applyNumberFormat="1" applyFont="1" applyBorder="1" applyAlignment="1">
      <alignment horizontal="right" vertical="top"/>
    </xf>
    <xf numFmtId="191" fontId="27" fillId="0" borderId="70" xfId="6" applyNumberFormat="1" applyFont="1" applyBorder="1" applyAlignment="1">
      <alignment horizontal="right" vertical="top"/>
    </xf>
    <xf numFmtId="187" fontId="27" fillId="0" borderId="35" xfId="6" applyNumberFormat="1" applyFont="1" applyBorder="1" applyAlignment="1"/>
    <xf numFmtId="187" fontId="27" fillId="0" borderId="64" xfId="6" applyNumberFormat="1" applyFont="1" applyBorder="1" applyAlignment="1"/>
    <xf numFmtId="187" fontId="27" fillId="0" borderId="80" xfId="6" applyNumberFormat="1" applyFont="1" applyBorder="1" applyAlignment="1">
      <alignment horizontal="center" vertical="center" wrapText="1"/>
    </xf>
    <xf numFmtId="187" fontId="27" fillId="0" borderId="77" xfId="6" applyNumberFormat="1" applyFont="1" applyBorder="1" applyAlignment="1">
      <alignment horizontal="center" vertical="center" wrapText="1"/>
    </xf>
    <xf numFmtId="187" fontId="27" fillId="0" borderId="78" xfId="6" applyNumberFormat="1" applyFont="1" applyBorder="1" applyAlignment="1">
      <alignment vertical="center" wrapText="1"/>
    </xf>
    <xf numFmtId="187" fontId="27" fillId="0" borderId="79" xfId="6" applyNumberFormat="1" applyFont="1" applyBorder="1" applyAlignment="1">
      <alignment vertical="center" wrapText="1"/>
    </xf>
    <xf numFmtId="187" fontId="27" fillId="0" borderId="81" xfId="6" applyNumberFormat="1" applyFont="1" applyBorder="1" applyAlignment="1">
      <alignment vertical="center" wrapText="1"/>
    </xf>
    <xf numFmtId="3" fontId="27" fillId="0" borderId="60" xfId="6" applyNumberFormat="1" applyFont="1" applyBorder="1" applyAlignment="1">
      <alignment horizontal="center" vertical="center" wrapText="1"/>
    </xf>
    <xf numFmtId="3" fontId="27" fillId="0" borderId="81" xfId="6" applyNumberFormat="1" applyFont="1" applyBorder="1" applyAlignment="1">
      <alignment horizontal="center" vertical="center" wrapText="1"/>
    </xf>
    <xf numFmtId="3" fontId="28" fillId="0" borderId="60" xfId="6" applyNumberFormat="1" applyFont="1" applyBorder="1" applyAlignment="1">
      <alignment horizontal="center" vertical="center" wrapText="1"/>
    </xf>
    <xf numFmtId="3" fontId="28" fillId="0" borderId="81" xfId="6" applyNumberFormat="1" applyFont="1" applyBorder="1" applyAlignment="1">
      <alignment horizontal="center" vertical="center" wrapText="1"/>
    </xf>
    <xf numFmtId="3" fontId="27" fillId="0" borderId="23" xfId="6" applyNumberFormat="1" applyFont="1" applyBorder="1" applyAlignment="1">
      <alignment horizontal="center" vertical="center"/>
    </xf>
    <xf numFmtId="3" fontId="27" fillId="0" borderId="24" xfId="6" applyNumberFormat="1" applyFont="1" applyBorder="1" applyAlignment="1">
      <alignment horizontal="center" vertical="center"/>
    </xf>
    <xf numFmtId="3" fontId="27" fillId="0" borderId="25" xfId="6" applyNumberFormat="1" applyFont="1" applyBorder="1" applyAlignment="1">
      <alignment horizontal="center" vertical="center"/>
    </xf>
    <xf numFmtId="3" fontId="27" fillId="0" borderId="26" xfId="6" applyNumberFormat="1" applyFont="1" applyBorder="1" applyAlignment="1">
      <alignment horizontal="center" vertical="center"/>
    </xf>
    <xf numFmtId="3" fontId="27" fillId="0" borderId="0" xfId="6" applyNumberFormat="1" applyFont="1" applyAlignment="1">
      <alignment horizontal="center" vertical="center"/>
    </xf>
    <xf numFmtId="3" fontId="27" fillId="0" borderId="27" xfId="6" applyNumberFormat="1" applyFont="1" applyBorder="1" applyAlignment="1">
      <alignment horizontal="center" vertical="center"/>
    </xf>
    <xf numFmtId="3" fontId="27" fillId="0" borderId="23" xfId="6" applyNumberFormat="1" applyFont="1" applyBorder="1" applyAlignment="1">
      <alignment horizontal="center" vertical="center" wrapText="1"/>
    </xf>
    <xf numFmtId="3" fontId="27" fillId="0" borderId="24" xfId="6" applyNumberFormat="1" applyFont="1" applyBorder="1" applyAlignment="1">
      <alignment horizontal="center" vertical="center" wrapText="1"/>
    </xf>
    <xf numFmtId="3" fontId="27" fillId="0" borderId="25" xfId="6" applyNumberFormat="1" applyFont="1" applyBorder="1" applyAlignment="1">
      <alignment horizontal="center" vertical="center" wrapText="1"/>
    </xf>
    <xf numFmtId="3" fontId="27" fillId="0" borderId="35" xfId="6" applyNumberFormat="1" applyFont="1" applyBorder="1" applyAlignment="1">
      <alignment horizontal="center" vertical="center" wrapText="1"/>
    </xf>
    <xf numFmtId="3" fontId="27" fillId="0" borderId="64" xfId="6" applyNumberFormat="1" applyFont="1" applyBorder="1" applyAlignment="1">
      <alignment horizontal="center" vertical="center" wrapText="1"/>
    </xf>
    <xf numFmtId="3" fontId="27" fillId="0" borderId="97" xfId="6" applyNumberFormat="1" applyFont="1" applyBorder="1" applyAlignment="1">
      <alignment horizontal="center" vertical="center" wrapText="1"/>
    </xf>
    <xf numFmtId="3" fontId="27" fillId="0" borderId="80" xfId="6" applyNumberFormat="1" applyFont="1" applyBorder="1" applyAlignment="1">
      <alignment horizontal="center" vertical="center" wrapText="1"/>
    </xf>
    <xf numFmtId="186" fontId="27" fillId="0" borderId="23" xfId="6" applyNumberFormat="1" applyFont="1" applyBorder="1" applyAlignment="1">
      <alignment horizontal="center" vertical="center" wrapText="1"/>
    </xf>
    <xf numFmtId="186" fontId="27" fillId="0" borderId="24" xfId="6" applyNumberFormat="1" applyFont="1" applyBorder="1" applyAlignment="1">
      <alignment horizontal="center" vertical="center" wrapText="1"/>
    </xf>
    <xf numFmtId="186" fontId="27" fillId="0" borderId="25" xfId="6" applyNumberFormat="1" applyFont="1" applyBorder="1" applyAlignment="1">
      <alignment horizontal="center" vertical="center" wrapText="1"/>
    </xf>
    <xf numFmtId="188" fontId="27" fillId="0" borderId="35" xfId="6" applyNumberFormat="1" applyFont="1" applyBorder="1" applyAlignment="1">
      <alignment horizontal="center" vertical="center" wrapText="1"/>
    </xf>
    <xf numFmtId="188" fontId="27" fillId="0" borderId="64" xfId="6" applyNumberFormat="1" applyFont="1" applyBorder="1" applyAlignment="1">
      <alignment horizontal="center" vertical="center" wrapText="1"/>
    </xf>
    <xf numFmtId="188" fontId="27" fillId="0" borderId="27" xfId="6" applyNumberFormat="1" applyFont="1" applyBorder="1" applyAlignment="1">
      <alignment horizontal="center" vertical="center" wrapText="1"/>
    </xf>
    <xf numFmtId="187" fontId="27" fillId="0" borderId="53" xfId="6" applyNumberFormat="1" applyFont="1" applyBorder="1" applyAlignment="1">
      <alignment horizontal="center" vertical="center" wrapText="1"/>
    </xf>
    <xf numFmtId="187" fontId="27" fillId="0" borderId="55" xfId="6" applyNumberFormat="1" applyFont="1" applyBorder="1" applyAlignment="1">
      <alignment horizontal="center" vertical="center" wrapText="1"/>
    </xf>
    <xf numFmtId="187" fontId="27" fillId="0" borderId="54" xfId="6" applyNumberFormat="1" applyFont="1" applyBorder="1" applyAlignment="1">
      <alignment horizontal="center" vertical="center" wrapText="1"/>
    </xf>
    <xf numFmtId="3" fontId="27" fillId="0" borderId="61" xfId="6" applyNumberFormat="1" applyFont="1" applyBorder="1" applyAlignment="1">
      <alignment horizontal="center" vertical="center" wrapText="1"/>
    </xf>
    <xf numFmtId="3" fontId="27" fillId="0" borderId="76" xfId="6" applyNumberFormat="1" applyFont="1" applyBorder="1" applyAlignment="1">
      <alignment horizontal="center" vertical="center" wrapText="1"/>
    </xf>
    <xf numFmtId="190" fontId="27" fillId="0" borderId="58" xfId="6" applyNumberFormat="1" applyFont="1" applyBorder="1" applyAlignment="1">
      <alignment vertical="center" wrapText="1"/>
    </xf>
    <xf numFmtId="190" fontId="27" fillId="0" borderId="26" xfId="6" applyNumberFormat="1" applyFont="1" applyBorder="1" applyAlignment="1">
      <alignment vertical="center" wrapText="1"/>
    </xf>
    <xf numFmtId="188" fontId="27" fillId="0" borderId="64" xfId="6" applyNumberFormat="1" applyFont="1" applyBorder="1" applyAlignment="1">
      <alignment horizontal="left" vertical="top"/>
    </xf>
    <xf numFmtId="188" fontId="27" fillId="0" borderId="70" xfId="6" applyNumberFormat="1" applyFont="1" applyBorder="1" applyAlignment="1">
      <alignment horizontal="left" vertical="top"/>
    </xf>
    <xf numFmtId="3" fontId="27" fillId="0" borderId="0"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27" fillId="0" borderId="34" xfId="6" applyNumberFormat="1" applyFont="1" applyBorder="1" applyAlignment="1">
      <alignment horizontal="center" vertical="center" wrapText="1"/>
    </xf>
    <xf numFmtId="3" fontId="27" fillId="0" borderId="34" xfId="6" applyNumberFormat="1" applyFont="1" applyBorder="1" applyAlignment="1">
      <alignment horizontal="center" vertical="center"/>
    </xf>
    <xf numFmtId="186" fontId="27" fillId="0" borderId="34" xfId="6" applyNumberFormat="1" applyFont="1" applyBorder="1" applyAlignment="1">
      <alignment horizontal="center" vertical="center"/>
    </xf>
    <xf numFmtId="3" fontId="27" fillId="0" borderId="15" xfId="6" applyNumberFormat="1" applyFont="1" applyBorder="1" applyAlignment="1">
      <alignment horizontal="center" vertical="center"/>
    </xf>
    <xf numFmtId="3" fontId="27" fillId="0" borderId="125" xfId="6" applyNumberFormat="1" applyFont="1" applyBorder="1" applyAlignment="1">
      <alignment horizontal="center" vertical="center"/>
    </xf>
    <xf numFmtId="3" fontId="27" fillId="0" borderId="69" xfId="6" applyNumberFormat="1" applyFont="1" applyBorder="1" applyAlignment="1">
      <alignment horizontal="center" vertical="center"/>
    </xf>
    <xf numFmtId="3" fontId="27" fillId="0" borderId="35" xfId="6" applyNumberFormat="1" applyFont="1" applyBorder="1" applyAlignment="1">
      <alignment horizontal="center" vertical="center"/>
    </xf>
    <xf numFmtId="187" fontId="27" fillId="0" borderId="70" xfId="6" applyNumberFormat="1" applyFont="1" applyBorder="1" applyAlignment="1">
      <alignment horizontal="center" vertical="center" wrapText="1"/>
    </xf>
    <xf numFmtId="187" fontId="27" fillId="0" borderId="28" xfId="6" applyNumberFormat="1" applyFont="1" applyBorder="1" applyAlignment="1">
      <alignment horizontal="center" vertical="center" wrapText="1"/>
    </xf>
    <xf numFmtId="187" fontId="27" fillId="0" borderId="29" xfId="6" applyNumberFormat="1" applyFont="1" applyBorder="1" applyAlignment="1">
      <alignment horizontal="center" vertical="center" wrapText="1"/>
    </xf>
    <xf numFmtId="187" fontId="27" fillId="0" borderId="30" xfId="6" applyNumberFormat="1" applyFont="1" applyBorder="1" applyAlignment="1">
      <alignment horizontal="center" vertical="center" wrapText="1"/>
    </xf>
    <xf numFmtId="187" fontId="27" fillId="0" borderId="28" xfId="6" applyNumberFormat="1" applyFont="1" applyBorder="1" applyAlignment="1">
      <alignment horizontal="center" vertical="center"/>
    </xf>
    <xf numFmtId="187" fontId="27" fillId="0" borderId="29" xfId="6" applyNumberFormat="1" applyFont="1" applyBorder="1" applyAlignment="1">
      <alignment horizontal="center" vertical="center"/>
    </xf>
    <xf numFmtId="187" fontId="27" fillId="0" borderId="30" xfId="6" applyNumberFormat="1" applyFont="1" applyBorder="1" applyAlignment="1">
      <alignment horizontal="center" vertical="center"/>
    </xf>
    <xf numFmtId="3" fontId="27" fillId="0" borderId="77" xfId="6" applyNumberFormat="1" applyFont="1" applyBorder="1" applyAlignment="1">
      <alignment vertical="center" wrapText="1"/>
    </xf>
    <xf numFmtId="3" fontId="27" fillId="0" borderId="80" xfId="6" applyNumberFormat="1" applyFont="1" applyBorder="1" applyAlignment="1">
      <alignment vertical="center" wrapText="1"/>
    </xf>
    <xf numFmtId="186" fontId="27" fillId="0" borderId="78" xfId="6" applyNumberFormat="1" applyFont="1" applyBorder="1" applyAlignment="1">
      <alignment vertical="center" wrapText="1"/>
    </xf>
    <xf numFmtId="186" fontId="27" fillId="0" borderId="76" xfId="6" applyNumberFormat="1" applyFont="1" applyBorder="1" applyAlignment="1">
      <alignment vertical="center" wrapText="1"/>
    </xf>
    <xf numFmtId="189" fontId="27" fillId="0" borderId="77" xfId="6" applyNumberFormat="1" applyFont="1" applyBorder="1" applyAlignment="1">
      <alignment vertical="center" wrapText="1"/>
    </xf>
    <xf numFmtId="189" fontId="27" fillId="0" borderId="80" xfId="6" applyNumberFormat="1" applyFont="1" applyBorder="1" applyAlignment="1">
      <alignment vertical="center" wrapText="1"/>
    </xf>
    <xf numFmtId="187" fontId="27" fillId="0" borderId="77" xfId="6" applyNumberFormat="1" applyFont="1" applyBorder="1">
      <alignment vertical="center"/>
    </xf>
    <xf numFmtId="187" fontId="27" fillId="0" borderId="80" xfId="6" applyNumberFormat="1" applyFont="1" applyBorder="1">
      <alignment vertical="center"/>
    </xf>
    <xf numFmtId="186" fontId="27" fillId="0" borderId="78" xfId="6" applyNumberFormat="1" applyFont="1" applyBorder="1">
      <alignment vertical="center"/>
    </xf>
    <xf numFmtId="186" fontId="27" fillId="0" borderId="76" xfId="6" applyNumberFormat="1" applyFont="1" applyBorder="1">
      <alignment vertical="center"/>
    </xf>
    <xf numFmtId="187" fontId="27" fillId="0" borderId="77" xfId="6" applyNumberFormat="1" applyFont="1" applyBorder="1" applyAlignment="1">
      <alignment vertical="center" wrapText="1"/>
    </xf>
    <xf numFmtId="187" fontId="27" fillId="0" borderId="80" xfId="6" applyNumberFormat="1" applyFont="1" applyBorder="1" applyAlignment="1">
      <alignment vertical="center" wrapText="1"/>
    </xf>
    <xf numFmtId="186" fontId="27" fillId="0" borderId="79" xfId="6" applyNumberFormat="1" applyFont="1" applyBorder="1" applyAlignment="1">
      <alignment vertical="center" wrapText="1"/>
    </xf>
    <xf numFmtId="186" fontId="27" fillId="0" borderId="81" xfId="6" applyNumberFormat="1" applyFont="1" applyBorder="1" applyAlignment="1">
      <alignment vertical="center" wrapText="1"/>
    </xf>
    <xf numFmtId="187" fontId="27" fillId="0" borderId="58" xfId="6" applyNumberFormat="1" applyFont="1" applyBorder="1">
      <alignment vertical="center"/>
    </xf>
    <xf numFmtId="187" fontId="27" fillId="0" borderId="26" xfId="6" applyNumberFormat="1" applyFont="1" applyBorder="1">
      <alignment vertical="center"/>
    </xf>
    <xf numFmtId="186" fontId="27" fillId="0" borderId="59" xfId="6" applyNumberFormat="1" applyFont="1" applyBorder="1">
      <alignment vertical="center"/>
    </xf>
    <xf numFmtId="186" fontId="27" fillId="0" borderId="27" xfId="6" applyNumberFormat="1" applyFont="1" applyBorder="1">
      <alignment vertical="center"/>
    </xf>
    <xf numFmtId="186" fontId="27" fillId="0" borderId="30" xfId="6" applyNumberFormat="1" applyFont="1" applyBorder="1">
      <alignment vertical="center"/>
    </xf>
    <xf numFmtId="187" fontId="27" fillId="0" borderId="58" xfId="6" applyNumberFormat="1" applyFont="1" applyBorder="1" applyAlignment="1">
      <alignment vertical="center" wrapText="1"/>
    </xf>
    <xf numFmtId="187" fontId="27" fillId="0" borderId="26" xfId="6" applyNumberFormat="1" applyFont="1" applyBorder="1" applyAlignment="1">
      <alignment vertical="center" wrapText="1"/>
    </xf>
    <xf numFmtId="187" fontId="27" fillId="0" borderId="28" xfId="6" applyNumberFormat="1" applyFont="1" applyBorder="1" applyAlignment="1">
      <alignment vertical="center" wrapText="1"/>
    </xf>
    <xf numFmtId="186" fontId="27" fillId="0" borderId="56" xfId="6" applyNumberFormat="1" applyFont="1" applyBorder="1" applyAlignment="1">
      <alignment vertical="center" wrapText="1"/>
    </xf>
    <xf numFmtId="186" fontId="27" fillId="0" borderId="0" xfId="6" applyNumberFormat="1" applyFont="1" applyAlignment="1">
      <alignment vertical="center" wrapText="1"/>
    </xf>
    <xf numFmtId="186" fontId="27" fillId="0" borderId="29" xfId="6" applyNumberFormat="1" applyFont="1" applyBorder="1" applyAlignment="1">
      <alignment vertical="center" wrapText="1"/>
    </xf>
    <xf numFmtId="186" fontId="27" fillId="0" borderId="59" xfId="6" applyNumberFormat="1" applyFont="1" applyBorder="1" applyAlignment="1">
      <alignment vertical="center" wrapText="1"/>
    </xf>
    <xf numFmtId="186" fontId="27" fillId="0" borderId="27" xfId="6" applyNumberFormat="1" applyFont="1" applyBorder="1" applyAlignment="1">
      <alignment vertical="center" wrapText="1"/>
    </xf>
    <xf numFmtId="186" fontId="27" fillId="0" borderId="30" xfId="6" applyNumberFormat="1" applyFont="1" applyBorder="1" applyAlignment="1">
      <alignment vertical="center" wrapText="1"/>
    </xf>
    <xf numFmtId="3" fontId="27" fillId="0" borderId="70" xfId="6" applyNumberFormat="1" applyFont="1" applyBorder="1" applyAlignment="1">
      <alignment horizontal="center" vertical="center" wrapText="1"/>
    </xf>
    <xf numFmtId="3" fontId="27" fillId="0" borderId="35" xfId="6" applyNumberFormat="1" applyFont="1" applyBorder="1" applyAlignment="1">
      <alignment horizontal="left" vertical="center" wrapText="1"/>
    </xf>
    <xf numFmtId="3" fontId="27" fillId="0" borderId="64" xfId="6" applyNumberFormat="1" applyFont="1" applyBorder="1" applyAlignment="1">
      <alignment horizontal="left" vertical="center" wrapText="1"/>
    </xf>
    <xf numFmtId="0" fontId="27" fillId="0" borderId="35" xfId="6" applyFont="1" applyBorder="1" applyAlignment="1">
      <alignment horizontal="center" vertical="center"/>
    </xf>
    <xf numFmtId="0" fontId="27" fillId="0" borderId="64" xfId="6" applyFont="1" applyBorder="1" applyAlignment="1">
      <alignment horizontal="center" vertical="center"/>
    </xf>
    <xf numFmtId="3" fontId="27" fillId="0" borderId="35" xfId="6" applyNumberFormat="1" applyFont="1" applyBorder="1" applyAlignment="1">
      <alignment horizontal="distributed" vertical="center"/>
    </xf>
    <xf numFmtId="3" fontId="27" fillId="0" borderId="64" xfId="6" applyNumberFormat="1" applyFont="1" applyBorder="1" applyAlignment="1">
      <alignment horizontal="distributed" vertical="center"/>
    </xf>
    <xf numFmtId="3" fontId="27" fillId="0" borderId="82" xfId="6" applyNumberFormat="1" applyFont="1" applyBorder="1" applyAlignment="1">
      <alignment horizontal="distributed" vertical="center"/>
    </xf>
    <xf numFmtId="3" fontId="27" fillId="0" borderId="35" xfId="6" applyNumberFormat="1" applyFont="1" applyBorder="1" applyAlignment="1">
      <alignment vertical="center" wrapText="1"/>
    </xf>
    <xf numFmtId="3" fontId="27" fillId="0" borderId="64" xfId="6" applyNumberFormat="1" applyFont="1" applyBorder="1" applyAlignment="1">
      <alignment vertical="center" wrapText="1"/>
    </xf>
    <xf numFmtId="3" fontId="27" fillId="0" borderId="70" xfId="6" applyNumberFormat="1" applyFont="1" applyBorder="1" applyAlignment="1">
      <alignment vertical="center" wrapText="1"/>
    </xf>
    <xf numFmtId="0" fontId="27" fillId="0" borderId="70" xfId="6" applyFont="1" applyBorder="1" applyAlignment="1">
      <alignment horizontal="center" vertical="center"/>
    </xf>
    <xf numFmtId="188" fontId="27" fillId="0" borderId="64" xfId="6" applyNumberFormat="1" applyFont="1" applyBorder="1" applyAlignment="1">
      <alignment horizontal="center" vertical="center"/>
    </xf>
    <xf numFmtId="187" fontId="27" fillId="0" borderId="85" xfId="6" applyNumberFormat="1" applyFont="1" applyBorder="1" applyAlignment="1">
      <alignment vertical="center" wrapText="1"/>
    </xf>
    <xf numFmtId="187" fontId="27" fillId="0" borderId="23" xfId="6" applyNumberFormat="1" applyFont="1" applyBorder="1" applyAlignment="1">
      <alignment wrapText="1"/>
    </xf>
    <xf numFmtId="187" fontId="27" fillId="0" borderId="26" xfId="6" applyNumberFormat="1" applyFont="1" applyBorder="1" applyAlignment="1"/>
    <xf numFmtId="191" fontId="27" fillId="0" borderId="26" xfId="6" applyNumberFormat="1" applyFont="1" applyBorder="1" applyAlignment="1">
      <alignment horizontal="right" vertical="top"/>
    </xf>
    <xf numFmtId="191" fontId="27" fillId="0" borderId="28" xfId="6" applyNumberFormat="1" applyFont="1" applyBorder="1" applyAlignment="1">
      <alignment horizontal="right" vertical="top"/>
    </xf>
    <xf numFmtId="3" fontId="27" fillId="0" borderId="58" xfId="6" applyNumberFormat="1" applyFont="1" applyBorder="1" applyAlignment="1">
      <alignment vertical="center" wrapText="1"/>
    </xf>
    <xf numFmtId="3" fontId="27" fillId="0" borderId="26" xfId="6" applyNumberFormat="1" applyFont="1" applyBorder="1" applyAlignment="1">
      <alignment vertical="center" wrapText="1"/>
    </xf>
    <xf numFmtId="187" fontId="27" fillId="0" borderId="23" xfId="6" applyNumberFormat="1" applyFont="1" applyBorder="1">
      <alignment vertical="center"/>
    </xf>
    <xf numFmtId="187" fontId="27" fillId="0" borderId="28" xfId="6" applyNumberFormat="1" applyFont="1" applyBorder="1">
      <alignment vertical="center"/>
    </xf>
    <xf numFmtId="0" fontId="27" fillId="0" borderId="35" xfId="6" applyFont="1" applyBorder="1" applyAlignment="1">
      <alignment horizontal="left"/>
    </xf>
    <xf numFmtId="0" fontId="27" fillId="0" borderId="64" xfId="6" applyFont="1" applyBorder="1" applyAlignment="1">
      <alignment horizontal="left"/>
    </xf>
    <xf numFmtId="187" fontId="27" fillId="0" borderId="35" xfId="6" applyNumberFormat="1" applyFont="1" applyBorder="1">
      <alignment vertical="center"/>
    </xf>
    <xf numFmtId="187" fontId="27" fillId="0" borderId="64" xfId="6" applyNumberFormat="1" applyFont="1" applyBorder="1">
      <alignment vertical="center"/>
    </xf>
    <xf numFmtId="187" fontId="27" fillId="0" borderId="23" xfId="6" applyNumberFormat="1" applyFont="1" applyBorder="1" applyAlignment="1">
      <alignment vertical="center" wrapText="1"/>
    </xf>
    <xf numFmtId="187" fontId="27" fillId="0" borderId="25" xfId="6" applyNumberFormat="1" applyFont="1" applyBorder="1" applyAlignment="1">
      <alignment vertical="center" wrapText="1"/>
    </xf>
    <xf numFmtId="187" fontId="27" fillId="0" borderId="27" xfId="6" applyNumberFormat="1" applyFont="1" applyBorder="1" applyAlignment="1">
      <alignment vertical="center" wrapText="1"/>
    </xf>
    <xf numFmtId="187" fontId="27" fillId="0" borderId="24" xfId="6" applyNumberFormat="1" applyFont="1" applyBorder="1" applyAlignment="1">
      <alignment wrapText="1"/>
    </xf>
    <xf numFmtId="187" fontId="27" fillId="0" borderId="0" xfId="6" applyNumberFormat="1" applyFont="1" applyAlignment="1"/>
    <xf numFmtId="191" fontId="27" fillId="0" borderId="81" xfId="6" applyNumberFormat="1" applyFont="1" applyBorder="1" applyAlignment="1">
      <alignment horizontal="right" vertical="top"/>
    </xf>
    <xf numFmtId="191" fontId="27" fillId="0" borderId="84" xfId="6" applyNumberFormat="1" applyFont="1" applyBorder="1" applyAlignment="1">
      <alignment horizontal="right" vertical="top"/>
    </xf>
    <xf numFmtId="191" fontId="27" fillId="0" borderId="0" xfId="6" applyNumberFormat="1" applyFont="1" applyAlignment="1">
      <alignment horizontal="right" vertical="top"/>
    </xf>
    <xf numFmtId="191" fontId="27" fillId="0" borderId="29" xfId="6" applyNumberFormat="1" applyFont="1" applyBorder="1" applyAlignment="1">
      <alignment horizontal="right" vertical="top"/>
    </xf>
    <xf numFmtId="186" fontId="27" fillId="0" borderId="27" xfId="6" applyNumberFormat="1" applyFont="1" applyBorder="1" applyAlignment="1">
      <alignment horizontal="center" vertical="center"/>
    </xf>
    <xf numFmtId="187" fontId="27" fillId="0" borderId="83" xfId="6" applyNumberFormat="1" applyFont="1" applyBorder="1" applyAlignment="1">
      <alignment vertical="center" wrapText="1"/>
    </xf>
    <xf numFmtId="187" fontId="27" fillId="0" borderId="83" xfId="6" applyNumberFormat="1" applyFont="1" applyBorder="1" applyAlignment="1">
      <alignment horizontal="center" vertical="center" wrapText="1"/>
    </xf>
    <xf numFmtId="187" fontId="27" fillId="0" borderId="70" xfId="6" applyNumberFormat="1" applyFont="1" applyBorder="1">
      <alignment vertical="center"/>
    </xf>
    <xf numFmtId="0" fontId="14" fillId="0" borderId="27" xfId="6" applyFont="1" applyBorder="1">
      <alignment vertical="center"/>
    </xf>
    <xf numFmtId="187" fontId="27" fillId="0" borderId="84" xfId="6" applyNumberFormat="1" applyFont="1" applyBorder="1" applyAlignment="1">
      <alignment vertical="center" wrapText="1"/>
    </xf>
    <xf numFmtId="3" fontId="27" fillId="0" borderId="70" xfId="6" applyNumberFormat="1" applyFont="1" applyBorder="1" applyAlignment="1">
      <alignment horizontal="distributed" vertical="center"/>
    </xf>
    <xf numFmtId="187" fontId="36" fillId="0" borderId="35" xfId="6" applyNumberFormat="1" applyFont="1" applyBorder="1" applyAlignment="1">
      <alignment horizontal="left" vertical="center" wrapText="1"/>
    </xf>
    <xf numFmtId="187" fontId="36" fillId="0" borderId="64" xfId="6" applyNumberFormat="1" applyFont="1" applyBorder="1" applyAlignment="1">
      <alignment horizontal="left" vertical="center"/>
    </xf>
    <xf numFmtId="188" fontId="27" fillId="0" borderId="35" xfId="6" applyNumberFormat="1" applyFont="1" applyBorder="1">
      <alignment vertical="center"/>
    </xf>
    <xf numFmtId="188" fontId="27" fillId="0" borderId="64" xfId="6" applyNumberFormat="1" applyFont="1" applyBorder="1">
      <alignment vertical="center"/>
    </xf>
    <xf numFmtId="186" fontId="27" fillId="0" borderId="26" xfId="6" applyNumberFormat="1" applyFont="1" applyBorder="1" applyAlignment="1">
      <alignment horizontal="center" vertical="center"/>
    </xf>
    <xf numFmtId="0" fontId="14" fillId="0" borderId="35" xfId="0" applyFont="1" applyBorder="1" applyAlignment="1">
      <alignment vertical="center" wrapText="1"/>
    </xf>
    <xf numFmtId="0" fontId="0" fillId="0" borderId="64" xfId="0" applyBorder="1" applyAlignment="1">
      <alignment vertical="center" wrapText="1"/>
    </xf>
    <xf numFmtId="0" fontId="0" fillId="0" borderId="70" xfId="0" applyBorder="1"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3" fontId="3" fillId="0" borderId="0" xfId="0" applyNumberFormat="1" applyFont="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3" fontId="3" fillId="0" borderId="29" xfId="0" applyNumberFormat="1" applyFont="1" applyBorder="1" applyAlignment="1">
      <alignment horizontal="right" vertical="center" wrapText="1"/>
    </xf>
    <xf numFmtId="0" fontId="3" fillId="0" borderId="29" xfId="0" applyFont="1" applyBorder="1" applyAlignment="1">
      <alignment horizontal="right" vertical="center" wrapText="1"/>
    </xf>
    <xf numFmtId="0" fontId="3" fillId="0" borderId="30" xfId="0" applyFont="1" applyBorder="1" applyAlignment="1">
      <alignment horizontal="left" vertical="center" wrapText="1"/>
    </xf>
    <xf numFmtId="0" fontId="3" fillId="0" borderId="23" xfId="0" applyFont="1" applyBorder="1" applyAlignment="1">
      <alignment vertical="center" wrapText="1"/>
    </xf>
    <xf numFmtId="0" fontId="0" fillId="0" borderId="28" xfId="0" applyBorder="1" applyAlignment="1">
      <alignment vertical="center" wrapText="1"/>
    </xf>
    <xf numFmtId="0" fontId="3" fillId="0" borderId="25" xfId="0" applyFont="1" applyBorder="1" applyAlignment="1">
      <alignment vertical="center" wrapText="1"/>
    </xf>
    <xf numFmtId="0" fontId="0" fillId="0" borderId="3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4" xfId="0" applyBorder="1" applyAlignment="1">
      <alignment wrapText="1"/>
    </xf>
    <xf numFmtId="0" fontId="0" fillId="0" borderId="25" xfId="0" applyBorder="1" applyAlignment="1">
      <alignment wrapText="1"/>
    </xf>
    <xf numFmtId="0" fontId="3" fillId="0" borderId="23" xfId="0" applyFont="1" applyBorder="1" applyAlignment="1">
      <alignment horizontal="center" vertical="center"/>
    </xf>
    <xf numFmtId="0" fontId="3" fillId="0" borderId="28" xfId="0" applyFont="1" applyBorder="1" applyAlignment="1">
      <alignment horizontal="center" vertical="center"/>
    </xf>
    <xf numFmtId="3" fontId="3" fillId="0" borderId="24"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14" fillId="0" borderId="34" xfId="0" applyFont="1" applyBorder="1" applyAlignment="1">
      <alignment vertical="center" wrapText="1"/>
    </xf>
    <xf numFmtId="194" fontId="3" fillId="0" borderId="0" xfId="8" applyNumberFormat="1" applyFont="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14" fillId="0" borderId="25" xfId="0" applyFont="1" applyBorder="1" applyAlignment="1">
      <alignment vertical="center" wrapText="1"/>
    </xf>
    <xf numFmtId="0" fontId="3" fillId="0" borderId="24" xfId="8" applyFont="1" applyBorder="1" applyAlignment="1">
      <alignment horizontal="center" wrapText="1"/>
    </xf>
    <xf numFmtId="0" fontId="3" fillId="0" borderId="24" xfId="8" applyFont="1" applyBorder="1" applyAlignment="1">
      <alignment horizontal="center"/>
    </xf>
    <xf numFmtId="187" fontId="3" fillId="0" borderId="0" xfId="8" applyNumberFormat="1" applyFont="1" applyAlignment="1">
      <alignment horizontal="center" vertical="center"/>
    </xf>
    <xf numFmtId="0" fontId="3" fillId="0" borderId="26" xfId="0" applyFont="1" applyBorder="1" applyAlignment="1">
      <alignment vertical="center" wrapText="1"/>
    </xf>
    <xf numFmtId="0" fontId="3" fillId="0" borderId="28" xfId="0" applyFont="1" applyBorder="1" applyAlignment="1">
      <alignment vertical="center" wrapText="1"/>
    </xf>
    <xf numFmtId="0" fontId="3" fillId="0" borderId="27" xfId="0" applyFont="1" applyBorder="1" applyAlignment="1">
      <alignment vertical="center" wrapText="1"/>
    </xf>
    <xf numFmtId="0" fontId="3" fillId="0" borderId="30" xfId="0" applyFont="1" applyBorder="1" applyAlignment="1">
      <alignmen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187" fontId="3" fillId="0" borderId="28" xfId="8" applyNumberFormat="1" applyFont="1" applyBorder="1" applyAlignment="1">
      <alignment horizontal="right" vertical="center"/>
    </xf>
    <xf numFmtId="187" fontId="3" fillId="0" borderId="29" xfId="8" applyNumberFormat="1" applyFont="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5" xfId="0" applyFont="1" applyBorder="1" applyAlignment="1">
      <alignment horizontal="center" vertical="center"/>
    </xf>
    <xf numFmtId="0" fontId="3" fillId="0" borderId="64" xfId="0" applyFont="1" applyBorder="1" applyAlignment="1">
      <alignment horizontal="center" vertical="center"/>
    </xf>
    <xf numFmtId="0" fontId="3" fillId="0" borderId="70" xfId="0" applyFont="1" applyBorder="1" applyAlignment="1">
      <alignment horizontal="center" vertical="center"/>
    </xf>
    <xf numFmtId="192" fontId="3" fillId="0" borderId="34" xfId="0" applyNumberFormat="1" applyFont="1" applyBorder="1" applyAlignment="1">
      <alignment horizontal="center" vertical="center" wrapText="1"/>
    </xf>
    <xf numFmtId="192" fontId="3" fillId="0" borderId="15" xfId="0" applyNumberFormat="1" applyFont="1" applyBorder="1" applyAlignment="1">
      <alignment horizontal="center" vertical="center" wrapText="1"/>
    </xf>
    <xf numFmtId="0" fontId="3" fillId="0" borderId="0" xfId="0" applyFont="1" applyAlignment="1">
      <alignment horizontal="left" vertical="center"/>
    </xf>
    <xf numFmtId="3" fontId="3" fillId="0" borderId="3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3" fontId="3" fillId="0" borderId="34" xfId="0" applyNumberFormat="1" applyFont="1" applyBorder="1" applyAlignment="1">
      <alignment horizontal="center" vertical="center" wrapText="1"/>
    </xf>
    <xf numFmtId="193" fontId="3" fillId="0" borderId="15" xfId="0" applyNumberFormat="1" applyFont="1" applyBorder="1" applyAlignment="1">
      <alignment horizontal="center" vertical="center" wrapText="1"/>
    </xf>
    <xf numFmtId="0" fontId="3" fillId="0" borderId="25" xfId="8" applyFont="1" applyBorder="1" applyAlignment="1">
      <alignment vertical="center" wrapText="1"/>
    </xf>
    <xf numFmtId="0" fontId="3" fillId="0" borderId="27" xfId="8" applyFont="1" applyBorder="1" applyAlignment="1">
      <alignment vertical="center" wrapText="1"/>
    </xf>
    <xf numFmtId="0" fontId="3" fillId="0" borderId="30" xfId="8" applyFont="1" applyBorder="1" applyAlignment="1">
      <alignment vertical="center" wrapText="1"/>
    </xf>
    <xf numFmtId="0" fontId="3" fillId="0" borderId="23" xfId="8" applyFont="1" applyBorder="1" applyAlignment="1">
      <alignment horizontal="center" wrapText="1"/>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8">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164522</xdr:colOff>
      <xdr:row>6</xdr:row>
      <xdr:rowOff>8658</xdr:rowOff>
    </xdr:from>
    <xdr:to>
      <xdr:col>29</xdr:col>
      <xdr:colOff>86590</xdr:colOff>
      <xdr:row>21</xdr:row>
      <xdr:rowOff>190499</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196271</xdr:colOff>
      <xdr:row>22</xdr:row>
      <xdr:rowOff>0</xdr:rowOff>
    </xdr:from>
    <xdr:to>
      <xdr:col>29</xdr:col>
      <xdr:colOff>118339</xdr:colOff>
      <xdr:row>22</xdr:row>
      <xdr:rowOff>0</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2504688" y="4138083"/>
          <a:ext cx="3054734" cy="0"/>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259772</xdr:colOff>
      <xdr:row>6</xdr:row>
      <xdr:rowOff>19241</xdr:rowOff>
    </xdr:from>
    <xdr:to>
      <xdr:col>29</xdr:col>
      <xdr:colOff>181840</xdr:colOff>
      <xdr:row>21</xdr:row>
      <xdr:rowOff>183764</xdr:rowOff>
    </xdr:to>
    <xdr:sp macro="" textlink="">
      <xdr:nvSpPr>
        <xdr:cNvPr id="7" name="大かっこ 6">
          <a:extLst>
            <a:ext uri="{FF2B5EF4-FFF2-40B4-BE49-F238E27FC236}">
              <a16:creationId xmlns:a16="http://schemas.microsoft.com/office/drawing/2014/main" id="{964EDE12-8ED1-447D-BE62-C9F0264A820E}"/>
            </a:ext>
          </a:extLst>
        </xdr:cNvPr>
        <xdr:cNvSpPr/>
      </xdr:nvSpPr>
      <xdr:spPr>
        <a:xfrm>
          <a:off x="12568189" y="1109324"/>
          <a:ext cx="3054734"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1"/>
  <sheetViews>
    <sheetView tabSelected="1" view="pageBreakPreview" zoomScale="85" zoomScaleNormal="100" zoomScaleSheetLayoutView="85" workbookViewId="0">
      <selection activeCell="BJ7" sqref="BJ7"/>
    </sheetView>
  </sheetViews>
  <sheetFormatPr defaultRowHeight="13.5"/>
  <cols>
    <col min="1" max="36" width="2.75" style="45" customWidth="1"/>
    <col min="37" max="37" width="3" style="45" hidden="1" customWidth="1"/>
    <col min="38" max="57" width="9" style="45" hidden="1" customWidth="1"/>
    <col min="58" max="16384" width="9" style="45"/>
  </cols>
  <sheetData>
    <row r="1" spans="1:55" ht="14.25" thickBot="1">
      <c r="A1" s="57"/>
      <c r="B1" s="57"/>
      <c r="C1" s="57"/>
      <c r="D1" s="57"/>
      <c r="E1" s="57"/>
      <c r="F1" s="57"/>
      <c r="G1" s="57"/>
      <c r="H1" s="57"/>
      <c r="I1" s="57"/>
      <c r="J1" s="57"/>
      <c r="K1" s="57"/>
      <c r="L1" s="57"/>
      <c r="M1" s="57"/>
      <c r="N1" s="57"/>
      <c r="O1" s="57"/>
      <c r="P1" s="57"/>
      <c r="Q1" s="57"/>
      <c r="R1" s="58"/>
      <c r="S1" s="59"/>
      <c r="T1" s="59"/>
      <c r="U1" s="60"/>
      <c r="V1" s="60"/>
      <c r="W1" s="60"/>
      <c r="X1" s="60"/>
      <c r="Y1" s="60"/>
      <c r="Z1" s="60"/>
      <c r="AA1" s="60"/>
      <c r="AB1" s="61"/>
      <c r="AC1" s="61"/>
      <c r="AD1" s="228">
        <f ca="1">TODAY()</f>
        <v>45652</v>
      </c>
      <c r="AE1" s="228"/>
      <c r="AF1" s="228"/>
      <c r="AG1" s="228"/>
      <c r="AH1" s="228"/>
      <c r="AI1" s="228"/>
      <c r="AJ1" s="228"/>
      <c r="AP1" s="1"/>
      <c r="AQ1" s="2"/>
      <c r="AR1" s="2"/>
      <c r="AS1" s="1" t="s">
        <v>0</v>
      </c>
      <c r="AT1" s="1"/>
      <c r="AZ1" s="45" t="s">
        <v>194</v>
      </c>
      <c r="BB1" s="45" t="s">
        <v>195</v>
      </c>
    </row>
    <row r="2" spans="1:55" ht="14.25" customHeight="1">
      <c r="A2" s="57"/>
      <c r="B2" s="261" t="s">
        <v>227</v>
      </c>
      <c r="C2" s="262"/>
      <c r="D2" s="262"/>
      <c r="E2" s="262"/>
      <c r="F2" s="262"/>
      <c r="G2" s="262"/>
      <c r="H2" s="262"/>
      <c r="I2" s="262"/>
      <c r="J2" s="262"/>
      <c r="K2" s="262"/>
      <c r="L2" s="262"/>
      <c r="M2" s="263"/>
      <c r="N2" s="57"/>
      <c r="O2" s="57"/>
      <c r="P2" s="57"/>
      <c r="Q2" s="57"/>
      <c r="R2" s="255" t="s">
        <v>185</v>
      </c>
      <c r="S2" s="256"/>
      <c r="T2" s="256"/>
      <c r="U2" s="257"/>
      <c r="V2" s="229" t="s">
        <v>188</v>
      </c>
      <c r="W2" s="230"/>
      <c r="X2" s="230"/>
      <c r="Y2" s="230"/>
      <c r="Z2" s="232"/>
      <c r="AA2" s="232"/>
      <c r="AB2" s="232"/>
      <c r="AC2" s="232"/>
      <c r="AD2" s="232"/>
      <c r="AE2" s="232"/>
      <c r="AF2" s="232"/>
      <c r="AG2" s="232"/>
      <c r="AH2" s="232"/>
      <c r="AI2" s="230" t="s">
        <v>189</v>
      </c>
      <c r="AJ2" s="231"/>
      <c r="AP2" s="1"/>
      <c r="AQ2" s="2"/>
      <c r="AR2" s="2"/>
      <c r="AS2" s="1">
        <v>1</v>
      </c>
      <c r="AT2" s="1">
        <v>12</v>
      </c>
      <c r="BA2" s="45" t="s">
        <v>209</v>
      </c>
      <c r="BC2" s="45">
        <v>0</v>
      </c>
    </row>
    <row r="3" spans="1:55" ht="14.25" customHeight="1">
      <c r="A3" s="57"/>
      <c r="B3" s="264"/>
      <c r="C3" s="265"/>
      <c r="D3" s="265"/>
      <c r="E3" s="265"/>
      <c r="F3" s="265"/>
      <c r="G3" s="265"/>
      <c r="H3" s="265"/>
      <c r="I3" s="265"/>
      <c r="J3" s="265"/>
      <c r="K3" s="265"/>
      <c r="L3" s="265"/>
      <c r="M3" s="266"/>
      <c r="N3" s="57"/>
      <c r="O3" s="57"/>
      <c r="P3" s="57"/>
      <c r="Q3" s="57"/>
      <c r="R3" s="258" t="s">
        <v>1</v>
      </c>
      <c r="S3" s="259"/>
      <c r="T3" s="259"/>
      <c r="U3" s="260"/>
      <c r="V3" s="190"/>
      <c r="W3" s="191"/>
      <c r="X3" s="191"/>
      <c r="Y3" s="191"/>
      <c r="Z3" s="191"/>
      <c r="AA3" s="191"/>
      <c r="AB3" s="191"/>
      <c r="AC3" s="191"/>
      <c r="AD3" s="191"/>
      <c r="AE3" s="191"/>
      <c r="AF3" s="191"/>
      <c r="AG3" s="191"/>
      <c r="AH3" s="191"/>
      <c r="AI3" s="191"/>
      <c r="AJ3" s="192"/>
      <c r="AP3" s="1"/>
      <c r="AQ3" s="2"/>
      <c r="AR3" s="2"/>
      <c r="AS3" s="3">
        <v>13</v>
      </c>
      <c r="AT3" s="3">
        <v>19</v>
      </c>
      <c r="BA3" s="45" t="s">
        <v>210</v>
      </c>
      <c r="BC3" s="45">
        <v>4</v>
      </c>
    </row>
    <row r="4" spans="1:55" ht="14.25" customHeight="1">
      <c r="A4" s="57"/>
      <c r="B4" s="264"/>
      <c r="C4" s="265"/>
      <c r="D4" s="265"/>
      <c r="E4" s="265"/>
      <c r="F4" s="265"/>
      <c r="G4" s="265"/>
      <c r="H4" s="265"/>
      <c r="I4" s="265"/>
      <c r="J4" s="265"/>
      <c r="K4" s="265"/>
      <c r="L4" s="265"/>
      <c r="M4" s="266"/>
      <c r="N4" s="57"/>
      <c r="O4" s="57"/>
      <c r="P4" s="57"/>
      <c r="Q4" s="57"/>
      <c r="R4" s="258" t="s">
        <v>2</v>
      </c>
      <c r="S4" s="259"/>
      <c r="T4" s="259"/>
      <c r="U4" s="260"/>
      <c r="V4" s="187"/>
      <c r="W4" s="188"/>
      <c r="X4" s="188"/>
      <c r="Y4" s="188"/>
      <c r="Z4" s="188"/>
      <c r="AA4" s="188"/>
      <c r="AB4" s="188"/>
      <c r="AC4" s="188"/>
      <c r="AD4" s="188"/>
      <c r="AE4" s="188"/>
      <c r="AF4" s="188"/>
      <c r="AG4" s="188"/>
      <c r="AH4" s="188"/>
      <c r="AI4" s="188"/>
      <c r="AJ4" s="189"/>
      <c r="AP4" s="1"/>
      <c r="AS4" s="3"/>
      <c r="AT4" s="3"/>
      <c r="AX4" s="4" t="s">
        <v>3</v>
      </c>
      <c r="AY4" s="2" t="e">
        <f>$AE$16&amp;AX4</f>
        <v>#N/A</v>
      </c>
      <c r="BC4" s="45">
        <v>5</v>
      </c>
    </row>
    <row r="5" spans="1:55" ht="14.25" customHeight="1">
      <c r="A5" s="57"/>
      <c r="B5" s="264"/>
      <c r="C5" s="265"/>
      <c r="D5" s="265"/>
      <c r="E5" s="265"/>
      <c r="F5" s="265"/>
      <c r="G5" s="265"/>
      <c r="H5" s="265"/>
      <c r="I5" s="265"/>
      <c r="J5" s="265"/>
      <c r="K5" s="265"/>
      <c r="L5" s="265"/>
      <c r="M5" s="266"/>
      <c r="N5" s="57"/>
      <c r="O5" s="57"/>
      <c r="P5" s="57"/>
      <c r="Q5" s="57"/>
      <c r="R5" s="276" t="s">
        <v>186</v>
      </c>
      <c r="S5" s="277"/>
      <c r="T5" s="277"/>
      <c r="U5" s="278"/>
      <c r="V5" s="190"/>
      <c r="W5" s="191"/>
      <c r="X5" s="191"/>
      <c r="Y5" s="191"/>
      <c r="Z5" s="191"/>
      <c r="AA5" s="191"/>
      <c r="AB5" s="191"/>
      <c r="AC5" s="191"/>
      <c r="AD5" s="191"/>
      <c r="AE5" s="191"/>
      <c r="AF5" s="191"/>
      <c r="AG5" s="191"/>
      <c r="AH5" s="191"/>
      <c r="AI5" s="191"/>
      <c r="AJ5" s="192"/>
      <c r="AM5" s="53" t="s">
        <v>228</v>
      </c>
      <c r="AP5" s="1"/>
      <c r="AS5" s="3"/>
      <c r="AT5" s="3"/>
      <c r="AX5" s="4"/>
      <c r="AY5" s="2"/>
      <c r="BC5" s="45">
        <v>6</v>
      </c>
    </row>
    <row r="6" spans="1:55" ht="14.25" customHeight="1">
      <c r="A6" s="57"/>
      <c r="B6" s="264"/>
      <c r="C6" s="265"/>
      <c r="D6" s="265"/>
      <c r="E6" s="265"/>
      <c r="F6" s="265"/>
      <c r="G6" s="265"/>
      <c r="H6" s="265"/>
      <c r="I6" s="265"/>
      <c r="J6" s="265"/>
      <c r="K6" s="265"/>
      <c r="L6" s="265"/>
      <c r="M6" s="266"/>
      <c r="N6" s="57"/>
      <c r="O6" s="57"/>
      <c r="P6" s="57"/>
      <c r="Q6" s="57"/>
      <c r="R6" s="279"/>
      <c r="S6" s="280"/>
      <c r="T6" s="280"/>
      <c r="U6" s="281"/>
      <c r="V6" s="193"/>
      <c r="W6" s="194"/>
      <c r="X6" s="194"/>
      <c r="Y6" s="194"/>
      <c r="Z6" s="194"/>
      <c r="AA6" s="194"/>
      <c r="AB6" s="194"/>
      <c r="AC6" s="194"/>
      <c r="AD6" s="194"/>
      <c r="AE6" s="194"/>
      <c r="AF6" s="194"/>
      <c r="AG6" s="194"/>
      <c r="AH6" s="194"/>
      <c r="AI6" s="194"/>
      <c r="AJ6" s="195"/>
      <c r="AP6" s="1"/>
      <c r="AS6" s="3"/>
      <c r="AT6" s="3"/>
      <c r="AX6" s="5" t="s">
        <v>4</v>
      </c>
      <c r="AY6" s="2" t="e">
        <f>$AE$16&amp;AX6</f>
        <v>#N/A</v>
      </c>
      <c r="BC6" s="45">
        <v>7</v>
      </c>
    </row>
    <row r="7" spans="1:55" ht="15" customHeight="1" thickBot="1">
      <c r="A7" s="57"/>
      <c r="B7" s="267"/>
      <c r="C7" s="268"/>
      <c r="D7" s="268"/>
      <c r="E7" s="268"/>
      <c r="F7" s="268"/>
      <c r="G7" s="268"/>
      <c r="H7" s="268"/>
      <c r="I7" s="268"/>
      <c r="J7" s="268"/>
      <c r="K7" s="268"/>
      <c r="L7" s="268"/>
      <c r="M7" s="269"/>
      <c r="N7" s="57"/>
      <c r="O7" s="57"/>
      <c r="P7" s="57"/>
      <c r="Q7" s="57"/>
      <c r="R7" s="273" t="s">
        <v>187</v>
      </c>
      <c r="S7" s="274"/>
      <c r="T7" s="274"/>
      <c r="U7" s="275"/>
      <c r="V7" s="270"/>
      <c r="W7" s="271"/>
      <c r="X7" s="271"/>
      <c r="Y7" s="271"/>
      <c r="Z7" s="271"/>
      <c r="AA7" s="271"/>
      <c r="AB7" s="271"/>
      <c r="AC7" s="271"/>
      <c r="AD7" s="271"/>
      <c r="AE7" s="271"/>
      <c r="AF7" s="271"/>
      <c r="AG7" s="271"/>
      <c r="AH7" s="271"/>
      <c r="AI7" s="271"/>
      <c r="AJ7" s="272"/>
      <c r="AP7" s="1"/>
      <c r="AS7" s="3"/>
      <c r="AT7" s="3"/>
      <c r="AX7" s="5" t="s">
        <v>5</v>
      </c>
      <c r="AY7" s="2" t="e">
        <f>$AE$16&amp;"１，２歳児"</f>
        <v>#N/A</v>
      </c>
    </row>
    <row r="8" spans="1:55" ht="8.25" customHeight="1">
      <c r="A8" s="57"/>
      <c r="B8" s="57"/>
      <c r="C8" s="57"/>
      <c r="D8" s="57"/>
      <c r="E8" s="57"/>
      <c r="F8" s="57"/>
      <c r="G8" s="57"/>
      <c r="H8" s="57"/>
      <c r="I8" s="57"/>
      <c r="J8" s="57"/>
      <c r="K8" s="57"/>
      <c r="L8" s="57"/>
      <c r="M8" s="57"/>
      <c r="N8" s="57"/>
      <c r="O8" s="57"/>
      <c r="P8" s="57"/>
      <c r="Q8" s="57"/>
      <c r="R8" s="62"/>
      <c r="S8" s="62"/>
      <c r="T8" s="62"/>
      <c r="U8" s="62"/>
      <c r="V8" s="63"/>
      <c r="W8" s="63"/>
      <c r="X8" s="63"/>
      <c r="Y8" s="63"/>
      <c r="Z8" s="63"/>
      <c r="AA8" s="63"/>
      <c r="AB8" s="63"/>
      <c r="AC8" s="63"/>
      <c r="AD8" s="63"/>
      <c r="AE8" s="63"/>
      <c r="AF8" s="63"/>
      <c r="AG8" s="63"/>
      <c r="AH8" s="63"/>
      <c r="AI8" s="63"/>
      <c r="AJ8" s="63"/>
      <c r="AP8" s="1"/>
      <c r="AS8" s="3"/>
      <c r="AT8" s="3"/>
      <c r="AX8" s="5" t="s">
        <v>6</v>
      </c>
      <c r="AY8" s="2" t="e">
        <f>$AE$16&amp;"１，２歳児"</f>
        <v>#N/A</v>
      </c>
    </row>
    <row r="9" spans="1:55" ht="6.75" customHeight="1">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P9" s="1"/>
      <c r="AS9" s="3"/>
      <c r="AT9" s="3"/>
      <c r="AX9" s="5" t="s">
        <v>7</v>
      </c>
      <c r="AY9" s="2" t="e">
        <f>$AE$16&amp;AX9</f>
        <v>#N/A</v>
      </c>
      <c r="BA9" s="53"/>
    </row>
    <row r="10" spans="1:55" ht="21">
      <c r="A10" s="289" t="s">
        <v>226</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P10" s="1"/>
      <c r="AQ10" s="5"/>
      <c r="AR10" s="2"/>
      <c r="AS10" s="3"/>
      <c r="AT10" s="3"/>
    </row>
    <row r="11" spans="1:55" ht="6" customHeight="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P11" s="1"/>
      <c r="AQ11" s="2"/>
      <c r="AR11" s="2"/>
      <c r="AS11" s="3"/>
      <c r="AT11" s="3"/>
    </row>
    <row r="12" spans="1:55">
      <c r="A12" s="64" t="s">
        <v>134</v>
      </c>
      <c r="B12" s="65"/>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7"/>
      <c r="AC12" s="67"/>
      <c r="AD12" s="67"/>
      <c r="AE12" s="67"/>
      <c r="AF12" s="67"/>
      <c r="AG12" s="68"/>
      <c r="AH12" s="68"/>
      <c r="AI12" s="69"/>
      <c r="AJ12" s="70"/>
      <c r="AP12" s="1"/>
      <c r="AQ12" s="2"/>
      <c r="AR12" s="2"/>
      <c r="AS12" s="3"/>
      <c r="AT12" s="3"/>
    </row>
    <row r="13" spans="1:55">
      <c r="A13" s="290" t="s">
        <v>231</v>
      </c>
      <c r="B13" s="291"/>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2"/>
      <c r="AP13" s="1"/>
      <c r="AQ13" s="2"/>
      <c r="AR13" s="2"/>
      <c r="AS13" s="3"/>
      <c r="AT13" s="3"/>
    </row>
    <row r="14" spans="1:55">
      <c r="A14" s="71" t="s">
        <v>230</v>
      </c>
      <c r="B14" s="72"/>
      <c r="C14" s="73"/>
      <c r="D14" s="73"/>
      <c r="E14" s="73"/>
      <c r="F14" s="73"/>
      <c r="G14" s="73"/>
      <c r="H14" s="73"/>
      <c r="I14" s="73"/>
      <c r="J14" s="73"/>
      <c r="K14" s="73"/>
      <c r="L14" s="73"/>
      <c r="M14" s="54"/>
      <c r="N14" s="73"/>
      <c r="O14" s="73"/>
      <c r="P14" s="73"/>
      <c r="Q14" s="73"/>
      <c r="R14" s="73"/>
      <c r="S14" s="73"/>
      <c r="T14" s="73"/>
      <c r="U14" s="73"/>
      <c r="V14" s="73"/>
      <c r="W14" s="73"/>
      <c r="X14" s="73"/>
      <c r="Y14" s="73"/>
      <c r="Z14" s="73"/>
      <c r="AA14" s="73"/>
      <c r="AB14" s="74"/>
      <c r="AC14" s="74"/>
      <c r="AD14" s="74"/>
      <c r="AE14" s="74"/>
      <c r="AF14" s="74"/>
      <c r="AG14" s="73"/>
      <c r="AH14" s="73"/>
      <c r="AI14" s="75"/>
      <c r="AJ14" s="76"/>
      <c r="AP14" s="1"/>
      <c r="AQ14" s="2"/>
      <c r="AR14" s="2"/>
      <c r="AS14" s="3"/>
      <c r="AT14" s="3"/>
    </row>
    <row r="15" spans="1:55" ht="8.25" customHeight="1" thickBo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P15" s="1"/>
      <c r="AQ15" s="2"/>
      <c r="AR15" s="2"/>
      <c r="AS15" s="3"/>
      <c r="AT15" s="3"/>
    </row>
    <row r="16" spans="1:55" ht="27.75" customHeight="1" thickBot="1">
      <c r="A16" s="297" t="s">
        <v>130</v>
      </c>
      <c r="B16" s="297"/>
      <c r="C16" s="297"/>
      <c r="D16" s="297"/>
      <c r="E16" s="297"/>
      <c r="F16" s="299"/>
      <c r="G16" s="225"/>
      <c r="H16" s="226"/>
      <c r="I16" s="226"/>
      <c r="J16" s="226"/>
      <c r="K16" s="226"/>
      <c r="L16" s="227"/>
      <c r="M16" s="296" t="s">
        <v>8</v>
      </c>
      <c r="N16" s="297"/>
      <c r="O16" s="297"/>
      <c r="P16" s="297"/>
      <c r="Q16" s="297"/>
      <c r="R16" s="299"/>
      <c r="S16" s="293"/>
      <c r="T16" s="294"/>
      <c r="U16" s="294"/>
      <c r="V16" s="294"/>
      <c r="W16" s="294"/>
      <c r="X16" s="295"/>
      <c r="Y16" s="296" t="s">
        <v>9</v>
      </c>
      <c r="Z16" s="297"/>
      <c r="AA16" s="297"/>
      <c r="AB16" s="297"/>
      <c r="AC16" s="297"/>
      <c r="AD16" s="297"/>
      <c r="AE16" s="298" t="e">
        <f>VLOOKUP(S16,定員,2,1)</f>
        <v>#N/A</v>
      </c>
      <c r="AF16" s="298"/>
      <c r="AG16" s="298"/>
      <c r="AH16" s="298"/>
      <c r="AI16" s="298"/>
      <c r="AJ16" s="298"/>
      <c r="AP16" s="1"/>
      <c r="AQ16" s="1"/>
      <c r="AR16" s="1"/>
      <c r="AS16" s="3"/>
      <c r="AT16" s="3"/>
    </row>
    <row r="17" spans="1:46" ht="9" customHeight="1">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P17" s="1"/>
      <c r="AQ17" s="1"/>
      <c r="AR17" s="1"/>
      <c r="AS17" s="3"/>
      <c r="AT17" s="3"/>
    </row>
    <row r="18" spans="1:46" ht="9" customHeight="1">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P18" s="1"/>
      <c r="AQ18" s="2"/>
      <c r="AR18" s="2"/>
      <c r="AS18" s="3"/>
      <c r="AT18" s="3"/>
    </row>
    <row r="19" spans="1:46" ht="7.5" customHeight="1">
      <c r="A19" s="57"/>
      <c r="B19" s="57"/>
      <c r="C19" s="57"/>
      <c r="D19" s="57"/>
      <c r="E19" s="57"/>
      <c r="F19" s="57"/>
      <c r="G19" s="300" t="s">
        <v>135</v>
      </c>
      <c r="H19" s="300"/>
      <c r="I19" s="300"/>
      <c r="J19" s="300"/>
      <c r="K19" s="300"/>
      <c r="L19" s="300"/>
      <c r="M19" s="282" t="s">
        <v>10</v>
      </c>
      <c r="N19" s="282"/>
      <c r="O19" s="282"/>
      <c r="P19" s="282"/>
      <c r="Q19" s="282"/>
      <c r="R19" s="283"/>
      <c r="S19" s="284" t="s">
        <v>11</v>
      </c>
      <c r="T19" s="285"/>
      <c r="U19" s="285"/>
      <c r="V19" s="285"/>
      <c r="W19" s="285"/>
      <c r="X19" s="285"/>
      <c r="Y19" s="77"/>
      <c r="Z19" s="77"/>
      <c r="AA19" s="78"/>
      <c r="AB19" s="79"/>
      <c r="AC19" s="80"/>
      <c r="AD19" s="57"/>
      <c r="AE19" s="57"/>
      <c r="AF19" s="57"/>
      <c r="AG19" s="57"/>
      <c r="AH19" s="57"/>
      <c r="AI19" s="57"/>
      <c r="AJ19" s="57"/>
      <c r="AP19" s="3"/>
      <c r="AQ19" s="1"/>
      <c r="AR19" s="1"/>
      <c r="AS19" s="3"/>
      <c r="AT19" s="3"/>
    </row>
    <row r="20" spans="1:46" ht="21" customHeight="1" thickBot="1">
      <c r="A20" s="57"/>
      <c r="B20" s="57"/>
      <c r="C20" s="57"/>
      <c r="D20" s="57"/>
      <c r="E20" s="57"/>
      <c r="F20" s="57"/>
      <c r="G20" s="301"/>
      <c r="H20" s="301"/>
      <c r="I20" s="301"/>
      <c r="J20" s="301"/>
      <c r="K20" s="301"/>
      <c r="L20" s="301"/>
      <c r="M20" s="282"/>
      <c r="N20" s="282"/>
      <c r="O20" s="282"/>
      <c r="P20" s="282"/>
      <c r="Q20" s="282"/>
      <c r="R20" s="283"/>
      <c r="S20" s="286"/>
      <c r="T20" s="287"/>
      <c r="U20" s="287"/>
      <c r="V20" s="287"/>
      <c r="W20" s="287"/>
      <c r="X20" s="287"/>
      <c r="Y20" s="288" t="s">
        <v>12</v>
      </c>
      <c r="Z20" s="288"/>
      <c r="AA20" s="288"/>
      <c r="AB20" s="288"/>
      <c r="AC20" s="288"/>
      <c r="AD20" s="57"/>
      <c r="AE20" s="57"/>
      <c r="AF20" s="57"/>
      <c r="AG20" s="57"/>
      <c r="AH20" s="57"/>
      <c r="AI20" s="57"/>
      <c r="AJ20" s="57"/>
    </row>
    <row r="21" spans="1:46" ht="30.75" customHeight="1" thickBot="1">
      <c r="A21" s="57"/>
      <c r="B21" s="57"/>
      <c r="C21" s="57"/>
      <c r="D21" s="57"/>
      <c r="E21" s="57"/>
      <c r="F21" s="57"/>
      <c r="G21" s="219">
        <v>12</v>
      </c>
      <c r="H21" s="220"/>
      <c r="I21" s="220"/>
      <c r="J21" s="220"/>
      <c r="K21" s="220"/>
      <c r="L21" s="221"/>
      <c r="M21" s="212">
        <f>VLOOKUP(G16,平均勤続年数,3)</f>
        <v>2</v>
      </c>
      <c r="N21" s="213"/>
      <c r="O21" s="213"/>
      <c r="P21" s="213"/>
      <c r="Q21" s="213"/>
      <c r="R21" s="213"/>
      <c r="S21" s="214">
        <f>IF(Y21="○",VLOOKUP($G$16,平均勤続年数,4),VLOOKUP($G$16,平均勤続年数,4)-2)</f>
        <v>4</v>
      </c>
      <c r="T21" s="214"/>
      <c r="U21" s="214"/>
      <c r="V21" s="214"/>
      <c r="W21" s="214"/>
      <c r="X21" s="215"/>
      <c r="Y21" s="216"/>
      <c r="Z21" s="217"/>
      <c r="AA21" s="217"/>
      <c r="AB21" s="217"/>
      <c r="AC21" s="218"/>
      <c r="AD21" s="57"/>
      <c r="AE21" s="57"/>
      <c r="AF21" s="57"/>
      <c r="AG21" s="57"/>
      <c r="AH21" s="57"/>
      <c r="AI21" s="57"/>
      <c r="AJ21" s="57"/>
    </row>
    <row r="22" spans="1:46" ht="9.9499999999999993" customHeight="1">
      <c r="A22" s="57"/>
      <c r="B22" s="57"/>
      <c r="C22" s="57"/>
      <c r="D22" s="57"/>
      <c r="E22" s="57"/>
      <c r="F22" s="90"/>
      <c r="G22" s="57"/>
      <c r="H22" s="57"/>
      <c r="I22" s="57"/>
      <c r="J22" s="57"/>
      <c r="K22" s="57"/>
      <c r="L22" s="90"/>
      <c r="M22" s="90"/>
      <c r="N22" s="90"/>
      <c r="O22" s="90"/>
      <c r="P22" s="90"/>
      <c r="Q22" s="90"/>
      <c r="R22" s="90"/>
      <c r="S22" s="90"/>
      <c r="T22" s="90"/>
      <c r="U22" s="90"/>
      <c r="V22" s="57"/>
      <c r="W22" s="57"/>
      <c r="X22" s="57"/>
      <c r="Y22" s="57"/>
      <c r="Z22" s="57"/>
      <c r="AA22" s="90"/>
      <c r="AB22" s="57"/>
      <c r="AC22" s="57"/>
      <c r="AD22" s="57"/>
      <c r="AE22" s="57"/>
      <c r="AF22" s="57"/>
      <c r="AG22" s="57"/>
      <c r="AH22" s="57"/>
      <c r="AI22" s="57"/>
      <c r="AJ22" s="57"/>
    </row>
    <row r="23" spans="1:46" s="57" customFormat="1" ht="30.75" customHeight="1" thickBot="1">
      <c r="G23" s="196" t="s">
        <v>190</v>
      </c>
      <c r="H23" s="196"/>
      <c r="I23" s="196"/>
      <c r="J23" s="196"/>
      <c r="K23" s="196"/>
      <c r="L23" s="197" t="s">
        <v>191</v>
      </c>
      <c r="M23" s="197"/>
      <c r="N23" s="197"/>
      <c r="O23" s="197"/>
      <c r="P23" s="197"/>
      <c r="Q23" s="198" t="s">
        <v>192</v>
      </c>
      <c r="R23" s="197"/>
      <c r="S23" s="197"/>
      <c r="T23" s="197"/>
      <c r="U23" s="199"/>
      <c r="V23" s="200" t="s">
        <v>193</v>
      </c>
      <c r="W23" s="201"/>
      <c r="X23" s="201"/>
      <c r="Y23" s="201"/>
      <c r="Z23" s="201"/>
    </row>
    <row r="24" spans="1:46" s="57" customFormat="1" ht="30.75" customHeight="1" thickBot="1">
      <c r="G24" s="202"/>
      <c r="H24" s="203"/>
      <c r="I24" s="203"/>
      <c r="J24" s="203"/>
      <c r="K24" s="203"/>
      <c r="L24" s="204"/>
      <c r="M24" s="205"/>
      <c r="N24" s="205"/>
      <c r="O24" s="205"/>
      <c r="P24" s="206"/>
      <c r="Q24" s="207"/>
      <c r="R24" s="208"/>
      <c r="S24" s="208"/>
      <c r="T24" s="208"/>
      <c r="U24" s="209"/>
      <c r="V24" s="210">
        <f>IF(S21-Q24&gt;=0,S21-Q24,0)</f>
        <v>4</v>
      </c>
      <c r="W24" s="201"/>
      <c r="X24" s="201"/>
      <c r="Y24" s="201"/>
      <c r="Z24" s="201"/>
    </row>
    <row r="25" spans="1:46" s="2" customFormat="1" ht="18" customHeight="1" thickBot="1">
      <c r="A25" s="81" t="s">
        <v>136</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2"/>
      <c r="AJ25" s="83"/>
      <c r="AK25" s="6"/>
    </row>
    <row r="26" spans="1:46" s="2" customFormat="1" ht="32.25" customHeight="1" thickBot="1">
      <c r="A26" s="388" t="s">
        <v>129</v>
      </c>
      <c r="B26" s="389"/>
      <c r="C26" s="389"/>
      <c r="D26" s="389"/>
      <c r="E26" s="389"/>
      <c r="F26" s="389"/>
      <c r="G26" s="389"/>
      <c r="H26" s="389"/>
      <c r="I26" s="389"/>
      <c r="J26" s="389"/>
      <c r="K26" s="389"/>
      <c r="L26" s="389"/>
      <c r="M26" s="385" t="e">
        <f>ROUNDDOWN(M49,-3)</f>
        <v>#N/A</v>
      </c>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6"/>
    </row>
    <row r="27" spans="1:46" s="91" customFormat="1" ht="32.25" customHeight="1" thickBot="1">
      <c r="A27" s="211" t="s">
        <v>198</v>
      </c>
      <c r="B27" s="211"/>
      <c r="C27" s="211"/>
      <c r="D27" s="211"/>
      <c r="E27" s="211"/>
      <c r="F27" s="211"/>
      <c r="G27" s="211"/>
      <c r="H27" s="211"/>
      <c r="I27" s="211"/>
      <c r="J27" s="211"/>
      <c r="K27" s="211"/>
      <c r="L27" s="211"/>
      <c r="M27" s="177" t="e">
        <f>ROUNDDOWN(M50,-3)</f>
        <v>#N/A</v>
      </c>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8"/>
    </row>
    <row r="28" spans="1:46" ht="4.5" customHeight="1">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row>
    <row r="29" spans="1:46">
      <c r="A29" s="395" t="s">
        <v>13</v>
      </c>
      <c r="B29" s="396"/>
      <c r="C29" s="396"/>
      <c r="D29" s="396"/>
      <c r="E29" s="396"/>
      <c r="F29" s="396"/>
      <c r="G29" s="396"/>
      <c r="H29" s="396"/>
      <c r="I29" s="396"/>
      <c r="J29" s="396"/>
      <c r="K29" s="316" t="s">
        <v>14</v>
      </c>
      <c r="L29" s="317"/>
      <c r="M29" s="387" t="s">
        <v>15</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O29" s="45" t="s">
        <v>172</v>
      </c>
      <c r="AP29" s="45" t="e">
        <f>VLOOKUP(K36,休日人数,2,1)</f>
        <v>#N/A</v>
      </c>
    </row>
    <row r="30" spans="1:46">
      <c r="A30" s="397"/>
      <c r="B30" s="398"/>
      <c r="C30" s="398"/>
      <c r="D30" s="398"/>
      <c r="E30" s="398"/>
      <c r="F30" s="398"/>
      <c r="G30" s="398"/>
      <c r="H30" s="398"/>
      <c r="I30" s="398"/>
      <c r="J30" s="398"/>
      <c r="K30" s="318"/>
      <c r="L30" s="319"/>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O30" s="45">
        <v>1</v>
      </c>
      <c r="AP30" s="45">
        <v>210</v>
      </c>
      <c r="AQ30" s="45">
        <v>2730</v>
      </c>
    </row>
    <row r="31" spans="1:46" ht="20.25" customHeight="1">
      <c r="A31" s="397"/>
      <c r="B31" s="398"/>
      <c r="C31" s="398"/>
      <c r="D31" s="398"/>
      <c r="E31" s="398"/>
      <c r="F31" s="398"/>
      <c r="G31" s="398"/>
      <c r="H31" s="398"/>
      <c r="I31" s="398"/>
      <c r="J31" s="398"/>
      <c r="K31" s="318"/>
      <c r="L31" s="319"/>
      <c r="M31" s="320" t="s">
        <v>7</v>
      </c>
      <c r="N31" s="321"/>
      <c r="O31" s="321"/>
      <c r="P31" s="321"/>
      <c r="Q31" s="320" t="s">
        <v>124</v>
      </c>
      <c r="R31" s="321"/>
      <c r="S31" s="321"/>
      <c r="T31" s="321"/>
      <c r="U31" s="320" t="s">
        <v>6</v>
      </c>
      <c r="V31" s="321"/>
      <c r="W31" s="321"/>
      <c r="X31" s="322"/>
      <c r="Y31" s="320" t="s">
        <v>125</v>
      </c>
      <c r="Z31" s="321"/>
      <c r="AA31" s="321"/>
      <c r="AB31" s="322"/>
      <c r="AC31" s="320" t="s">
        <v>127</v>
      </c>
      <c r="AD31" s="321"/>
      <c r="AE31" s="321"/>
      <c r="AF31" s="322"/>
      <c r="AG31" s="320" t="s">
        <v>126</v>
      </c>
      <c r="AH31" s="321"/>
      <c r="AI31" s="321"/>
      <c r="AJ31" s="322"/>
      <c r="AO31" s="45">
        <v>211</v>
      </c>
      <c r="AP31" s="45">
        <v>279</v>
      </c>
      <c r="AQ31" s="45">
        <v>2920</v>
      </c>
    </row>
    <row r="32" spans="1:46" ht="20.25" customHeight="1" thickBot="1">
      <c r="A32" s="399"/>
      <c r="B32" s="400"/>
      <c r="C32" s="400"/>
      <c r="D32" s="400"/>
      <c r="E32" s="400"/>
      <c r="F32" s="400"/>
      <c r="G32" s="400"/>
      <c r="H32" s="400"/>
      <c r="I32" s="400"/>
      <c r="J32" s="400"/>
      <c r="K32" s="318"/>
      <c r="L32" s="319"/>
      <c r="M32" s="310" t="s">
        <v>16</v>
      </c>
      <c r="N32" s="311"/>
      <c r="O32" s="308" t="s">
        <v>17</v>
      </c>
      <c r="P32" s="309"/>
      <c r="Q32" s="310" t="s">
        <v>16</v>
      </c>
      <c r="R32" s="311"/>
      <c r="S32" s="308" t="s">
        <v>17</v>
      </c>
      <c r="T32" s="309"/>
      <c r="U32" s="310" t="s">
        <v>16</v>
      </c>
      <c r="V32" s="311"/>
      <c r="W32" s="308" t="s">
        <v>17</v>
      </c>
      <c r="X32" s="309"/>
      <c r="Y32" s="310" t="s">
        <v>16</v>
      </c>
      <c r="Z32" s="311"/>
      <c r="AA32" s="308" t="s">
        <v>17</v>
      </c>
      <c r="AB32" s="309"/>
      <c r="AC32" s="310" t="s">
        <v>16</v>
      </c>
      <c r="AD32" s="311"/>
      <c r="AE32" s="308" t="s">
        <v>17</v>
      </c>
      <c r="AF32" s="309"/>
      <c r="AG32" s="310" t="s">
        <v>16</v>
      </c>
      <c r="AH32" s="311"/>
      <c r="AI32" s="308" t="s">
        <v>17</v>
      </c>
      <c r="AJ32" s="309"/>
      <c r="AO32" s="45">
        <v>280</v>
      </c>
      <c r="AP32" s="45">
        <v>349</v>
      </c>
      <c r="AQ32" s="45">
        <v>3310</v>
      </c>
    </row>
    <row r="33" spans="1:43" ht="20.25" customHeight="1" thickBot="1">
      <c r="A33" s="382" t="s">
        <v>18</v>
      </c>
      <c r="B33" s="383"/>
      <c r="C33" s="383"/>
      <c r="D33" s="383"/>
      <c r="E33" s="383"/>
      <c r="F33" s="383"/>
      <c r="G33" s="383"/>
      <c r="H33" s="383"/>
      <c r="I33" s="383"/>
      <c r="J33" s="383"/>
      <c r="K33" s="384" t="s">
        <v>19</v>
      </c>
      <c r="L33" s="384"/>
      <c r="M33" s="391"/>
      <c r="N33" s="376"/>
      <c r="O33" s="376"/>
      <c r="P33" s="392"/>
      <c r="Q33" s="393"/>
      <c r="R33" s="376"/>
      <c r="S33" s="376"/>
      <c r="T33" s="392"/>
      <c r="U33" s="393"/>
      <c r="V33" s="376"/>
      <c r="W33" s="376"/>
      <c r="X33" s="377"/>
      <c r="Y33" s="390"/>
      <c r="Z33" s="376"/>
      <c r="AA33" s="376"/>
      <c r="AB33" s="377"/>
      <c r="AC33" s="390"/>
      <c r="AD33" s="376"/>
      <c r="AE33" s="376"/>
      <c r="AF33" s="377"/>
      <c r="AG33" s="390"/>
      <c r="AH33" s="376"/>
      <c r="AI33" s="376"/>
      <c r="AJ33" s="394"/>
      <c r="AO33" s="45">
        <v>350</v>
      </c>
      <c r="AP33" s="45">
        <v>419</v>
      </c>
      <c r="AQ33" s="45">
        <v>3700</v>
      </c>
    </row>
    <row r="34" spans="1:43" ht="21.75" customHeight="1">
      <c r="A34" s="235" t="s">
        <v>20</v>
      </c>
      <c r="B34" s="366" t="s">
        <v>21</v>
      </c>
      <c r="C34" s="84" t="s">
        <v>22</v>
      </c>
      <c r="D34" s="84"/>
      <c r="E34" s="84"/>
      <c r="F34" s="84"/>
      <c r="G34" s="84"/>
      <c r="H34" s="84"/>
      <c r="I34" s="84"/>
      <c r="J34" s="84"/>
      <c r="K34" s="367" t="s">
        <v>202</v>
      </c>
      <c r="L34" s="368"/>
      <c r="M34" s="303" t="e">
        <f>IF($K34="○",VLOOKUP(AY9,単価表,12,0),0)</f>
        <v>#N/A</v>
      </c>
      <c r="N34" s="304"/>
      <c r="O34" s="304" t="e">
        <f>IF($K34="○",VLOOKUP(AY9,単価表,15,0),0)</f>
        <v>#N/A</v>
      </c>
      <c r="P34" s="306"/>
      <c r="Q34" s="307" t="e">
        <f>IF($K34="○",VLOOKUP(AY9,単価表,12,0),0)</f>
        <v>#N/A</v>
      </c>
      <c r="R34" s="304"/>
      <c r="S34" s="304" t="e">
        <f>IF($K34="○",VLOOKUP(AY9,単価表,15,0),0)</f>
        <v>#N/A</v>
      </c>
      <c r="T34" s="306"/>
      <c r="U34" s="307" t="e">
        <f>IF($K34="○",VLOOKUP(AY8,単価表,12,0),0)</f>
        <v>#N/A</v>
      </c>
      <c r="V34" s="304"/>
      <c r="W34" s="304" t="e">
        <f>IF($K34="○",VLOOKUP(AY8,単価表,15,0),0)</f>
        <v>#N/A</v>
      </c>
      <c r="X34" s="305"/>
      <c r="Y34" s="303" t="e">
        <f>IF($K34="○",VLOOKUP(AY8,単価表,12,0),0)</f>
        <v>#N/A</v>
      </c>
      <c r="Z34" s="304"/>
      <c r="AA34" s="304" t="e">
        <f>IF($K34="○",VLOOKUP(AY8,単価表,15,0),0)</f>
        <v>#N/A</v>
      </c>
      <c r="AB34" s="305"/>
      <c r="AC34" s="303" t="e">
        <f>IF($K34="○",VLOOKUP(AY7,単価表,12,0),0)</f>
        <v>#N/A</v>
      </c>
      <c r="AD34" s="304"/>
      <c r="AE34" s="304" t="e">
        <f>IF($K34="○",VLOOKUP(AY7,単価表,15,0),0)</f>
        <v>#N/A</v>
      </c>
      <c r="AF34" s="305"/>
      <c r="AG34" s="303" t="e">
        <f>IF($K34="○",VLOOKUP(AY7,単価表,12,0),0)</f>
        <v>#N/A</v>
      </c>
      <c r="AH34" s="304"/>
      <c r="AI34" s="304" t="e">
        <f>IF($K34="○",VLOOKUP(AY7,単価表,15,0),0)</f>
        <v>#N/A</v>
      </c>
      <c r="AJ34" s="305"/>
      <c r="AO34" s="45">
        <v>420</v>
      </c>
      <c r="AP34" s="45">
        <v>489</v>
      </c>
      <c r="AQ34" s="45">
        <v>4090</v>
      </c>
    </row>
    <row r="35" spans="1:43" ht="21.75" customHeight="1">
      <c r="A35" s="236"/>
      <c r="B35" s="366"/>
      <c r="C35" s="85" t="s">
        <v>128</v>
      </c>
      <c r="D35" s="85"/>
      <c r="E35" s="85"/>
      <c r="F35" s="85"/>
      <c r="G35" s="85"/>
      <c r="H35" s="85"/>
      <c r="I35" s="85"/>
      <c r="J35" s="85"/>
      <c r="K35" s="339"/>
      <c r="L35" s="340"/>
      <c r="M35" s="371"/>
      <c r="N35" s="324"/>
      <c r="O35" s="324"/>
      <c r="P35" s="343"/>
      <c r="Q35" s="180">
        <f>IF($K35="○",VLOOKUP($AY$9,単価表,21,0),0)</f>
        <v>0</v>
      </c>
      <c r="R35" s="312"/>
      <c r="S35" s="312">
        <f>IF($K35="○",VLOOKUP($AY$9,単価表,21,0),0)</f>
        <v>0</v>
      </c>
      <c r="T35" s="381"/>
      <c r="U35" s="370"/>
      <c r="V35" s="324"/>
      <c r="W35" s="324"/>
      <c r="X35" s="325"/>
      <c r="Y35" s="180">
        <f>IF($K35="○",VLOOKUP($AY$8,単価表,21,0),0)</f>
        <v>0</v>
      </c>
      <c r="Z35" s="312"/>
      <c r="AA35" s="312">
        <f>IF($K35="○",VLOOKUP($AY$8,単価表,21,0),0)</f>
        <v>0</v>
      </c>
      <c r="AB35" s="381"/>
      <c r="AC35" s="371"/>
      <c r="AD35" s="324"/>
      <c r="AE35" s="324"/>
      <c r="AF35" s="325"/>
      <c r="AG35" s="180">
        <f>IF($K35="○",VLOOKUP($AY$7,単価表,21,0),0)</f>
        <v>0</v>
      </c>
      <c r="AH35" s="312"/>
      <c r="AI35" s="312">
        <f>IF($K35="○",VLOOKUP($AY$7,単価表,21,0),0)</f>
        <v>0</v>
      </c>
      <c r="AJ35" s="381"/>
      <c r="AO35" s="45">
        <v>490</v>
      </c>
      <c r="AP35" s="45">
        <v>559</v>
      </c>
      <c r="AQ35" s="45">
        <v>4480</v>
      </c>
    </row>
    <row r="36" spans="1:43" ht="21.75" customHeight="1">
      <c r="A36" s="236"/>
      <c r="B36" s="366"/>
      <c r="C36" s="86" t="s">
        <v>171</v>
      </c>
      <c r="D36" s="86"/>
      <c r="E36" s="86"/>
      <c r="F36" s="86"/>
      <c r="G36" s="86"/>
      <c r="H36" s="86"/>
      <c r="I36" s="86"/>
      <c r="J36" s="86"/>
      <c r="K36" s="251"/>
      <c r="L36" s="252"/>
      <c r="M36" s="250">
        <f>IF($K36&gt;0,IF(VLOOKUP($AP$29,休日保育,2,1)/SUM($M$33:$AJ$33)&lt;10,INT(VLOOKUP($AP$29,休日保育,2,1)/SUM($M$33:$AJ$33)),ROUNDDOWN(VLOOKUP($AP$29,休日保育,2,1)/SUM($M$33:$AJ$33),-1)),0)</f>
        <v>0</v>
      </c>
      <c r="N36" s="180"/>
      <c r="O36" s="181">
        <f>IF($K36&gt;0,IF(VLOOKUP($AP$29,休日保育,2,1)/SUM($M$33:$AJ$33)&lt;10,INT(VLOOKUP($AP$29,休日保育,2,1)/SUM($M$33:$AJ$33)),ROUNDDOWN(VLOOKUP($AP$29,休日保育,2,1)/SUM($M$33:$AJ$33),-1)),0)</f>
        <v>0</v>
      </c>
      <c r="P36" s="182"/>
      <c r="Q36" s="179">
        <f>IF($K36&gt;0,IF(VLOOKUP($AP$29,休日保育,2,1)/SUM($M$33:$AJ$33)&lt;10,INT(VLOOKUP($AP$29,休日保育,2,1)/SUM($M$33:$AJ$33)),ROUNDDOWN(VLOOKUP($AP$29,休日保育,2,1)/SUM($M$33:$AJ$33),-1)),0)</f>
        <v>0</v>
      </c>
      <c r="R36" s="180"/>
      <c r="S36" s="181">
        <f>IF($K36&gt;0,IF(VLOOKUP($AP$29,休日保育,2,1)/SUM($M$33:$AJ$33)&lt;10,INT(VLOOKUP($AP$29,休日保育,2,1)/SUM($M$33:$AJ$33)),ROUNDDOWN(VLOOKUP($AP$29,休日保育,2,1)/SUM($M$33:$AJ$33),-1)),0)</f>
        <v>0</v>
      </c>
      <c r="T36" s="182"/>
      <c r="U36" s="179">
        <f>IF($K36&gt;0,IF(VLOOKUP($AP$29,休日保育,2,1)/SUM($M$33:$AJ$33)&lt;10,INT(VLOOKUP($AP$29,休日保育,2,1)/SUM($M$33:$AJ$33)),ROUNDDOWN(VLOOKUP($AP$29,休日保育,2,1)/SUM($M$33:$AJ$33),-1)),0)</f>
        <v>0</v>
      </c>
      <c r="V36" s="180"/>
      <c r="W36" s="181">
        <f>IF($K36&gt;0,IF(VLOOKUP($AP$29,休日保育,2,1)/SUM($M$33:$AJ$33)&lt;10,INT(VLOOKUP($AP$29,休日保育,2,1)/SUM($M$33:$AJ$33)),ROUNDDOWN(VLOOKUP($AP$29,休日保育,2,1)/SUM($M$33:$AJ$33),-1)),0)</f>
        <v>0</v>
      </c>
      <c r="X36" s="182"/>
      <c r="Y36" s="179">
        <f>IF($K36&gt;0,IF(VLOOKUP($AP$29,休日保育,2,1)/SUM($M$33:$AJ$33)&lt;10,INT(VLOOKUP($AP$29,休日保育,2,1)/SUM($M$33:$AJ$33)),ROUNDDOWN(VLOOKUP($AP$29,休日保育,2,1)/SUM($M$33:$AJ$33),-1)),0)</f>
        <v>0</v>
      </c>
      <c r="Z36" s="180"/>
      <c r="AA36" s="181">
        <f>IF($K36&gt;0,IF(VLOOKUP($AP$29,休日保育,2,1)/SUM($M$33:$AJ$33)&lt;10,INT(VLOOKUP($AP$29,休日保育,2,1)/SUM($M$33:$AJ$33)),ROUNDDOWN(VLOOKUP($AP$29,休日保育,2,1)/SUM($M$33:$AJ$33),-1)),0)</f>
        <v>0</v>
      </c>
      <c r="AB36" s="182"/>
      <c r="AC36" s="179">
        <f>IF($K36&gt;0,IF(VLOOKUP($AP$29,休日保育,2,1)/SUM($M$33:$AJ$33)&lt;10,INT(VLOOKUP($AP$29,休日保育,2,1)/SUM($M$33:$AJ$33)),ROUNDDOWN(VLOOKUP($AP$29,休日保育,2,1)/SUM($M$33:$AJ$33),-1)),0)</f>
        <v>0</v>
      </c>
      <c r="AD36" s="180"/>
      <c r="AE36" s="181">
        <f>IF($K36&gt;0,IF(VLOOKUP($AP$29,休日保育,2,1)/SUM($M$33:$AJ$33)&lt;10,INT(VLOOKUP($AP$29,休日保育,2,1)/SUM($M$33:$AJ$33)),ROUNDDOWN(VLOOKUP($AP$29,休日保育,2,1)/SUM($M$33:$AJ$33),-1)),0)</f>
        <v>0</v>
      </c>
      <c r="AF36" s="182"/>
      <c r="AG36" s="179">
        <f>IF($K36&gt;0,IF(VLOOKUP($AP$29,休日保育,2,1)/SUM($M$33:$AJ$33)&lt;10,INT(VLOOKUP($AP$29,休日保育,2,1)/SUM($M$33:$AJ$33)),ROUNDDOWN(VLOOKUP($AP$29,休日保育,2,1)/SUM($M$33:$AJ$33),-1)),0)</f>
        <v>0</v>
      </c>
      <c r="AH36" s="180"/>
      <c r="AI36" s="181">
        <f>IF($K36&gt;0,IF(VLOOKUP($AP$29,休日保育,2,1)/SUM($M$33:$AJ$33)&lt;10,INT(VLOOKUP($AP$29,休日保育,2,1)/SUM($M$33:$AJ$33)),ROUNDDOWN(VLOOKUP($AP$29,休日保育,2,1)/SUM($M$33:$AJ$33),-1)),0)</f>
        <v>0</v>
      </c>
      <c r="AJ36" s="182"/>
      <c r="AO36" s="45">
        <v>560</v>
      </c>
      <c r="AP36" s="45">
        <v>629</v>
      </c>
      <c r="AQ36" s="45">
        <v>4880</v>
      </c>
    </row>
    <row r="37" spans="1:43" ht="21.75" customHeight="1" thickBot="1">
      <c r="A37" s="236"/>
      <c r="B37" s="366"/>
      <c r="C37" s="87" t="s">
        <v>23</v>
      </c>
      <c r="D37" s="88"/>
      <c r="E37" s="88"/>
      <c r="F37" s="88"/>
      <c r="G37" s="89"/>
      <c r="H37" s="88"/>
      <c r="I37" s="88"/>
      <c r="J37" s="88"/>
      <c r="K37" s="372"/>
      <c r="L37" s="373"/>
      <c r="M37" s="313">
        <f>IF($K37="○",VLOOKUP($AY$7,単価表,36,0),0)</f>
        <v>0</v>
      </c>
      <c r="N37" s="314"/>
      <c r="O37" s="314">
        <f>IF($K37="○",VLOOKUP($AY$7,単価表,36,0),0)</f>
        <v>0</v>
      </c>
      <c r="P37" s="378"/>
      <c r="Q37" s="379">
        <f>IF($K37="○",VLOOKUP($AY$7,単価表,36,0),0)</f>
        <v>0</v>
      </c>
      <c r="R37" s="314"/>
      <c r="S37" s="314">
        <f>IF($K37="○",VLOOKUP($AY$7,単価表,36,0),0)</f>
        <v>0</v>
      </c>
      <c r="T37" s="378"/>
      <c r="U37" s="379">
        <f>IF($K37="○",VLOOKUP($AY$7,単価表,36,0),0)</f>
        <v>0</v>
      </c>
      <c r="V37" s="314"/>
      <c r="W37" s="314">
        <f>IF($K37="○",VLOOKUP($AY$7,単価表,36,0),0)</f>
        <v>0</v>
      </c>
      <c r="X37" s="315"/>
      <c r="Y37" s="313">
        <f>IF($K37="○",VLOOKUP($AY$7,単価表,36,0),0)</f>
        <v>0</v>
      </c>
      <c r="Z37" s="314"/>
      <c r="AA37" s="314">
        <f>IF($K37="○",VLOOKUP($AY$7,単価表,36,0),0)</f>
        <v>0</v>
      </c>
      <c r="AB37" s="315"/>
      <c r="AC37" s="313">
        <f>IF($K37="○",VLOOKUP($AY$7,単価表,36,0),0)</f>
        <v>0</v>
      </c>
      <c r="AD37" s="314"/>
      <c r="AE37" s="314">
        <f>IF($K37="○",VLOOKUP($AY$7,単価表,36,0),0)</f>
        <v>0</v>
      </c>
      <c r="AF37" s="315"/>
      <c r="AG37" s="313">
        <f>IF($K37="○",VLOOKUP($AY$7,単価表,36,0),0)</f>
        <v>0</v>
      </c>
      <c r="AH37" s="314"/>
      <c r="AI37" s="314">
        <f>IF($K37="○",VLOOKUP($AY$7,単価表,36,0),0)</f>
        <v>0</v>
      </c>
      <c r="AJ37" s="315"/>
      <c r="AO37" s="45">
        <v>630</v>
      </c>
      <c r="AP37" s="45">
        <v>699</v>
      </c>
      <c r="AQ37" s="45">
        <v>5270</v>
      </c>
    </row>
    <row r="38" spans="1:43" ht="21.75" customHeight="1" thickTop="1" thickBot="1">
      <c r="A38" s="236"/>
      <c r="B38" s="366"/>
      <c r="C38" s="54"/>
      <c r="D38" s="54"/>
      <c r="E38" s="54"/>
      <c r="F38" s="54"/>
      <c r="G38" s="55"/>
      <c r="H38" s="54"/>
      <c r="I38" s="54"/>
      <c r="J38" s="55"/>
      <c r="K38" s="374" t="s">
        <v>24</v>
      </c>
      <c r="L38" s="375"/>
      <c r="M38" s="380" t="e">
        <f>SUM(M34:N37)</f>
        <v>#N/A</v>
      </c>
      <c r="N38" s="253"/>
      <c r="O38" s="253" t="e">
        <f>SUM(O34:P37)</f>
        <v>#N/A</v>
      </c>
      <c r="P38" s="358"/>
      <c r="Q38" s="380" t="e">
        <f>SUM(Q34:R37)</f>
        <v>#N/A</v>
      </c>
      <c r="R38" s="253"/>
      <c r="S38" s="253" t="e">
        <f>SUM(S34:T37)</f>
        <v>#N/A</v>
      </c>
      <c r="T38" s="358"/>
      <c r="U38" s="380" t="e">
        <f>SUM(U34:V37)</f>
        <v>#N/A</v>
      </c>
      <c r="V38" s="253"/>
      <c r="W38" s="253" t="e">
        <f>SUM(W34:X37)</f>
        <v>#N/A</v>
      </c>
      <c r="X38" s="254"/>
      <c r="Y38" s="302" t="e">
        <f>SUM(Y34:Z37)</f>
        <v>#N/A</v>
      </c>
      <c r="Z38" s="253"/>
      <c r="AA38" s="253" t="e">
        <f>SUM(AA34:AB37)</f>
        <v>#N/A</v>
      </c>
      <c r="AB38" s="254"/>
      <c r="AC38" s="302" t="e">
        <f>SUM(AC34:AD37)</f>
        <v>#N/A</v>
      </c>
      <c r="AD38" s="253"/>
      <c r="AE38" s="253" t="e">
        <f>SUM(AE34:AF37)</f>
        <v>#N/A</v>
      </c>
      <c r="AF38" s="254"/>
      <c r="AG38" s="302" t="e">
        <f>SUM(AG34:AH37)</f>
        <v>#N/A</v>
      </c>
      <c r="AH38" s="253"/>
      <c r="AI38" s="253" t="e">
        <f>SUM(AI34:AJ37)</f>
        <v>#N/A</v>
      </c>
      <c r="AJ38" s="254"/>
      <c r="AO38" s="45">
        <v>700</v>
      </c>
      <c r="AP38" s="45">
        <v>769</v>
      </c>
      <c r="AQ38" s="45">
        <v>5660</v>
      </c>
    </row>
    <row r="39" spans="1:43" ht="55.5" customHeight="1">
      <c r="A39" s="236"/>
      <c r="B39" s="331" t="s">
        <v>25</v>
      </c>
      <c r="C39" s="336" t="s">
        <v>174</v>
      </c>
      <c r="D39" s="337"/>
      <c r="E39" s="337"/>
      <c r="F39" s="337"/>
      <c r="G39" s="337"/>
      <c r="H39" s="337"/>
      <c r="I39" s="337"/>
      <c r="J39" s="338"/>
      <c r="K39" s="341"/>
      <c r="L39" s="342"/>
      <c r="M39" s="369">
        <f>-IF($K39="○",IF((M34+M37)*VLOOKUP($AY$9,単価表,47,0)&lt;10,INT((M34+M37)*VLOOKUP($AY$9,単価表,47,0)),ROUNDDOWN((M34+M37)*VLOOKUP($AY$9,単価表,47,0),-1)),0)</f>
        <v>0</v>
      </c>
      <c r="N39" s="241"/>
      <c r="O39" s="242">
        <f>-IF($K39="○",IF((O34+O37)*VLOOKUP($AY$9,単価表,47,0)&lt;10,INT((O34+O37)*VLOOKUP($AY$9,単価表,47,0)),ROUNDDOWN((O34+O37)*VLOOKUP($AY$9,単価表,47,0),-1)),0)</f>
        <v>0</v>
      </c>
      <c r="P39" s="243"/>
      <c r="Q39" s="240">
        <f>-IF($K39="○",IF((Q34+Q37)*VLOOKUP($AY$9,単価表,47,0)&lt;10,INT((Q34+Q37)*VLOOKUP($AY$9,単価表,47,0)),ROUNDDOWN((Q34+Q37)*VLOOKUP($AY$9,単価表,47,0),-1)),0)</f>
        <v>0</v>
      </c>
      <c r="R39" s="241"/>
      <c r="S39" s="242">
        <f>-IF($K39="○",IF((S34+S37)*VLOOKUP($AY$9,単価表,47,0)&lt;10,INT((S34+S37)*VLOOKUP($AY$9,単価表,47,0)),ROUNDDOWN((S34+S37)*VLOOKUP($AY$9,単価表,47,0),-1)),0)</f>
        <v>0</v>
      </c>
      <c r="T39" s="243"/>
      <c r="U39" s="240">
        <f>-IF($K39="○",IF((U34+U37)*VLOOKUP($AY$9,単価表,47,0)&lt;10,INT((U34+U37)*VLOOKUP($AY$9,単価表,47,0)),ROUNDDOWN((U34+U37)*VLOOKUP($AY$9,単価表,47,0),-1)),0)</f>
        <v>0</v>
      </c>
      <c r="V39" s="241"/>
      <c r="W39" s="242">
        <f>-IF($K39="○",IF((W34+W37)*VLOOKUP($AY$9,単価表,47,0)&lt;10,INT((W34+W37)*VLOOKUP($AY$9,単価表,47,0)),ROUNDDOWN((W34+W37)*VLOOKUP($AY$9,単価表,47,0),-1)),0)</f>
        <v>0</v>
      </c>
      <c r="X39" s="243"/>
      <c r="Y39" s="240">
        <f>-IF($K39="○",IF((Y34+Y37)*VLOOKUP($AY$9,単価表,47,0)&lt;10,INT((Y34+Y37)*VLOOKUP($AY$9,単価表,47,0)),ROUNDDOWN((Y34+Y37)*VLOOKUP($AY$9,単価表,47,0),-1)),0)</f>
        <v>0</v>
      </c>
      <c r="Z39" s="241"/>
      <c r="AA39" s="242">
        <f>-IF($K39="○",IF((AA34+AA37)*VLOOKUP($AY$9,単価表,47,0)&lt;10,INT((AA34+AA37)*VLOOKUP($AY$9,単価表,47,0)),ROUNDDOWN((AA34+AA37)*VLOOKUP($AY$9,単価表,47,0),-1)),0)</f>
        <v>0</v>
      </c>
      <c r="AB39" s="243"/>
      <c r="AC39" s="240">
        <f>-IF($K39="○",IF((AC34+AC37)*VLOOKUP($AY$9,単価表,47,0)&lt;10,INT((AC34+AC37)*VLOOKUP($AY$9,単価表,47,0)),ROUNDDOWN((AC34+AC37)*VLOOKUP($AY$9,単価表,47,0),-1)),0)</f>
        <v>0</v>
      </c>
      <c r="AD39" s="241"/>
      <c r="AE39" s="242">
        <f>-IF($K39="○",IF((AE34+AE37)*VLOOKUP($AY$9,単価表,47,0)&lt;10,INT((AE34+AE37)*VLOOKUP($AY$9,単価表,47,0)),ROUNDDOWN((AE34+AE37)*VLOOKUP($AY$9,単価表,47,0),-1)),0)</f>
        <v>0</v>
      </c>
      <c r="AF39" s="243"/>
      <c r="AG39" s="240">
        <f>-IF($K39="○",IF((AG34+AG37)*VLOOKUP($AY$9,単価表,47,0)&lt;10,INT((AG34+AG37)*VLOOKUP($AY$9,単価表,47,0)),ROUNDDOWN((AG34+AG37)*VLOOKUP($AY$9,単価表,47,0),-1)),0)</f>
        <v>0</v>
      </c>
      <c r="AH39" s="241"/>
      <c r="AI39" s="242">
        <f>-IF($K39="○",IF((AI34+AI37)*VLOOKUP($AY$9,単価表,47,0)&lt;10,INT((AI34+AI37)*VLOOKUP($AY$9,単価表,47,0)),ROUNDDOWN((AI34+AI37)*VLOOKUP($AY$9,単価表,47,0),-1)),0)</f>
        <v>0</v>
      </c>
      <c r="AJ39" s="243"/>
      <c r="AO39" s="45">
        <v>770</v>
      </c>
      <c r="AP39" s="45">
        <v>839</v>
      </c>
      <c r="AQ39" s="45">
        <v>6050</v>
      </c>
    </row>
    <row r="40" spans="1:43" ht="61.5" customHeight="1">
      <c r="A40" s="236"/>
      <c r="B40" s="332"/>
      <c r="C40" s="336" t="s">
        <v>173</v>
      </c>
      <c r="D40" s="337"/>
      <c r="E40" s="337"/>
      <c r="F40" s="337"/>
      <c r="G40" s="337"/>
      <c r="H40" s="337"/>
      <c r="I40" s="337"/>
      <c r="J40" s="338"/>
      <c r="K40" s="339"/>
      <c r="L40" s="340"/>
      <c r="M40" s="335">
        <f>-IF($K40="○",VLOOKUP($AY$8,単価表,51,0),0)</f>
        <v>0</v>
      </c>
      <c r="N40" s="186"/>
      <c r="O40" s="222">
        <f>-IF($K40="○",VLOOKUP($AY$8,単価表,51,0),0)</f>
        <v>0</v>
      </c>
      <c r="P40" s="223"/>
      <c r="Q40" s="185">
        <f>-IF($K40="○",VLOOKUP($AY$8,単価表,51,0),0)</f>
        <v>0</v>
      </c>
      <c r="R40" s="186"/>
      <c r="S40" s="222">
        <f>-IF($K40="○",VLOOKUP($AY$8,単価表,51,0),0)</f>
        <v>0</v>
      </c>
      <c r="T40" s="223"/>
      <c r="U40" s="185">
        <f>-IF($K40="○",VLOOKUP($AY$8,単価表,51,0),0)</f>
        <v>0</v>
      </c>
      <c r="V40" s="186"/>
      <c r="W40" s="222">
        <f>-IF($K40="○",VLOOKUP($AY$8,単価表,51,0),0)</f>
        <v>0</v>
      </c>
      <c r="X40" s="223"/>
      <c r="Y40" s="185">
        <f>-IF($K40="○",VLOOKUP($AY$8,単価表,51,0),0)</f>
        <v>0</v>
      </c>
      <c r="Z40" s="186"/>
      <c r="AA40" s="222">
        <f>-IF($K40="○",VLOOKUP($AY$8,単価表,51,0),0)</f>
        <v>0</v>
      </c>
      <c r="AB40" s="223"/>
      <c r="AC40" s="185">
        <f>-IF($K40="○",VLOOKUP($AY$8,単価表,51,0),0)</f>
        <v>0</v>
      </c>
      <c r="AD40" s="186"/>
      <c r="AE40" s="222">
        <f>-IF($K40="○",VLOOKUP($AY$8,単価表,51,0),0)</f>
        <v>0</v>
      </c>
      <c r="AF40" s="223"/>
      <c r="AG40" s="185">
        <f>-IF($K40="○",VLOOKUP($AY$8,単価表,51,0),0)</f>
        <v>0</v>
      </c>
      <c r="AH40" s="186"/>
      <c r="AI40" s="222">
        <f>-IF($K40="○",VLOOKUP($AY$8,単価表,51,0),0)</f>
        <v>0</v>
      </c>
      <c r="AJ40" s="223"/>
      <c r="AM40" s="45" t="s">
        <v>207</v>
      </c>
      <c r="AO40" s="45">
        <v>840</v>
      </c>
      <c r="AP40" s="45">
        <v>909</v>
      </c>
      <c r="AQ40" s="45">
        <v>6440</v>
      </c>
    </row>
    <row r="41" spans="1:43" ht="27.75" customHeight="1" thickBot="1">
      <c r="A41" s="236"/>
      <c r="B41" s="332"/>
      <c r="C41" s="336" t="s">
        <v>177</v>
      </c>
      <c r="D41" s="337"/>
      <c r="E41" s="337"/>
      <c r="F41" s="337"/>
      <c r="G41" s="337"/>
      <c r="H41" s="337"/>
      <c r="I41" s="337"/>
      <c r="J41" s="338"/>
      <c r="K41" s="251"/>
      <c r="L41" s="252"/>
      <c r="M41" s="335">
        <f>-IF($K$41="1日",IF((M34+M35+M37)*VLOOKUP($AY$9,単価表,53,0)&lt;10,INT((M34+M35+M37)*VLOOKUP($AY$9,単価表,53,0)),ROUNDDOWN((M34+M35+M37)*VLOOKUP($AY$9,単価表,53,0),-1)),IF($K$41="2日",IF((M34+M35+M37)*VLOOKUP($AY$9,単価表,54,0)&lt;10,INT((M34+M35+M37)*VLOOKUP($AY$9,単価表,54,0)),ROUNDDOWN((M34+M35+M37)*VLOOKUP($AY$9,単価表,54,0),-1)),IF($K$41="3日以上",IF((M34+M35+M37)*VLOOKUP($AY$9,単価表,55,0)&lt;10,INT((M34+M35+M37)*VLOOKUP($AY$9,単価表,55,0)),ROUNDDOWN((M34+M35+M37)*VLOOKUP($AY$9,単価表,55,0),-1)),IF($K$41="全て",IF((M34+M35+M37)*VLOOKUP($AY$9,単価表,56,0)&lt;10,INT((M34+M35+M37)*VLOOKUP($AY$9,単価表,56,0)),ROUNDDOWN((M34+M35+M37)*VLOOKUP($AY$9,単価表,56,0),-1)),0))))</f>
        <v>0</v>
      </c>
      <c r="N41" s="323"/>
      <c r="O41" s="184">
        <f>-IF($K$41="1日",IF((O34+O35+O37)*VLOOKUP($AY$9,単価表,53,0)&lt;10,INT((O34+O35+O37)*VLOOKUP($AY$9,単価表,53,0)),ROUNDDOWN((O34+O35+O37)*VLOOKUP($AY$9,単価表,53,0),-1)),IF($K$41="2日",IF((O34+O35+O37)*VLOOKUP($AY$9,単価表,54,0)&lt;10,INT((O34+O35+O37)*VLOOKUP($AY$9,単価表,54,0)),ROUNDDOWN((O34+O35+O37)*VLOOKUP($AY$9,単価表,54,0),-1)),IF($K$41="3日以上",IF((O34+O35+O37)*VLOOKUP($AY$9,単価表,55,0)&lt;10,INT((O34+O35+O37)*VLOOKUP($AY$9,単価表,55,0)),ROUNDDOWN((O34+O35+O37)*VLOOKUP($AY$9,単価表,55,0),-1)),IF($K$41="全て",IF((O34+O35+O37)*VLOOKUP($AY$9,単価表,56,0)&lt;10,INT((O34+O35+O37)*VLOOKUP($AY$9,単価表,56,0)),ROUNDDOWN((O34+O35+O37)*VLOOKUP($AY$9,単価表,56,0),-1)),0))))</f>
        <v>0</v>
      </c>
      <c r="P41" s="224"/>
      <c r="Q41" s="224">
        <f>-IF($K$41="1日",IF((Q34+Q35+Q37)*VLOOKUP($AY$9,単価表,53,0)&lt;10,INT((Q34+Q35+Q37)*VLOOKUP($AY$9,単価表,53,0)),ROUNDDOWN((Q34+Q35+Q37)*VLOOKUP($AY$9,単価表,53,0),-1)),IF($K$41="2日",IF((Q34+Q35+Q37)*VLOOKUP($AY$9,単価表,54,0)&lt;10,INT((Q34+Q35+Q37)*VLOOKUP($AY$9,単価表,54,0)),ROUNDDOWN((Q34+Q35+Q37)*VLOOKUP($AY$9,単価表,54,0),-1)),IF($K$41="3日以上",IF((Q34+Q35+Q37)*VLOOKUP($AY$9,単価表,55,0)&lt;10,INT((Q34+Q35+Q37)*VLOOKUP($AY$9,単価表,55,0)),ROUNDDOWN((Q34+Q35+Q37)*VLOOKUP($AY$9,単価表,55,0),-1)),IF($K$41="全て",IF((Q34+Q35+Q37)*VLOOKUP($AY$9,単価表,56,0)&lt;10,INT((Q34+Q35+Q37)*VLOOKUP($AY$9,単価表,56,0)),ROUNDDOWN((Q34+Q35+Q37)*VLOOKUP($AY$9,単価表,56,0),-1)),0))))</f>
        <v>0</v>
      </c>
      <c r="R41" s="344"/>
      <c r="S41" s="323">
        <f>-IF($K$41="1日",IF((S34+S35+S37)*VLOOKUP($AY$9,単価表,53,0)&lt;10,INT((S34+S35+S37)*VLOOKUP($AY$9,単価表,53,0)),ROUNDDOWN((S34+S35+S37)*VLOOKUP($AY$9,単価表,53,0),-1)),IF($K$41="2日",IF((S34+S35+S37)*VLOOKUP($AY$9,単価表,54,0)&lt;10,INT((S34+S35+S37)*VLOOKUP($AY$9,単価表,54,0)),ROUNDDOWN((S34+S35+S37)*VLOOKUP($AY$9,単価表,54,0),-1)),IF($K$41="3日以上",IF((S34+S35+S37)*VLOOKUP($AY$9,単価表,55,0)&lt;10,INT((S34+S35+S37)*VLOOKUP($AY$9,単価表,55,0)),ROUNDDOWN((S34+S35+S37)*VLOOKUP($AY$9,単価表,55,0),-1)),IF($K$41="全て",IF((S34+S35+S37)*VLOOKUP($AY$9,単価表,56,0)&lt;10,INT((S34+S35+S37)*VLOOKUP($AY$9,単価表,56,0)),ROUNDDOWN((S34+S35+S37)*VLOOKUP($AY$9,単価表,56,0),-1)),0))))</f>
        <v>0</v>
      </c>
      <c r="T41" s="323"/>
      <c r="U41" s="344">
        <f>-IF($K$41="1日",IF((U34+U35+U37)*VLOOKUP($AY$9,単価表,53,0)&lt;10,INT((U34+U35+U37)*VLOOKUP($AY$9,単価表,53,0)),ROUNDDOWN((U34+U35+U37)*VLOOKUP($AY$9,単価表,53,0),-1)),IF($K$41="2日",IF((U34+U35+U37)*VLOOKUP($AY$9,単価表,54,0)&lt;10,INT((U34+U35+U37)*VLOOKUP($AY$9,単価表,54,0)),ROUNDDOWN((U34+U35+U37)*VLOOKUP($AY$9,単価表,54,0),-1)),IF($K$41="3日以上",IF((U34+U35+U37)*VLOOKUP($AY$9,単価表,55,0)&lt;10,INT((U34+U35+U37)*VLOOKUP($AY$9,単価表,55,0)),ROUNDDOWN((U34+U35+U37)*VLOOKUP($AY$9,単価表,55,0),-1)),IF($K$41="全て",IF((U34+U35+U37)*VLOOKUP($AY$9,単価表,56,0)&lt;10,INT((U34+U35+U37)*VLOOKUP($AY$9,単価表,56,0)),ROUNDDOWN((U34+U35+U37)*VLOOKUP($AY$9,単価表,56,0),-1)),0))))</f>
        <v>0</v>
      </c>
      <c r="V41" s="183"/>
      <c r="W41" s="183">
        <f>-IF($K$41="1日",IF((W34+W35+W37)*VLOOKUP($AY$9,単価表,53,0)&lt;10,INT((W34+W35+W37)*VLOOKUP($AY$9,単価表,53,0)),ROUNDDOWN((W34+W35+W37)*VLOOKUP($AY$9,単価表,53,0),-1)),IF($K$41="2日",IF((W34+W35+W37)*VLOOKUP($AY$9,単価表,54,0)&lt;10,INT((W34+W35+W37)*VLOOKUP($AY$9,単価表,54,0)),ROUNDDOWN((W34+W35+W37)*VLOOKUP($AY$9,単価表,54,0),-1)),IF($K$41="3日以上",IF((W34+W35+W37)*VLOOKUP($AY$9,単価表,55,0)&lt;10,INT((W34+W35+W37)*VLOOKUP($AY$9,単価表,55,0)),ROUNDDOWN((W34+W35+W37)*VLOOKUP($AY$9,単価表,55,0),-1)),IF($K$41="全て",IF((W34+W35+W37)*VLOOKUP($AY$9,単価表,56,0)&lt;10,INT((W34+W35+W37)*VLOOKUP($AY$9,単価表,56,0)),ROUNDDOWN((W34+W35+W37)*VLOOKUP($AY$9,単価表,56,0),-1)),0))))</f>
        <v>0</v>
      </c>
      <c r="X41" s="184"/>
      <c r="Y41" s="323">
        <f>-IF($K$41="1日",IF((Y34+Y35+Y37)*VLOOKUP($AY$9,単価表,53,0)&lt;10,INT((Y34+Y35+Y37)*VLOOKUP($AY$9,単価表,53,0)),ROUNDDOWN((Y34+Y35+Y37)*VLOOKUP($AY$9,単価表,53,0),-1)),IF($K$41="2日",IF((Y34+Y35+Y37)*VLOOKUP($AY$9,単価表,54,0)&lt;10,INT((Y34+Y35+Y37)*VLOOKUP($AY$9,単価表,54,0)),ROUNDDOWN((Y34+Y35+Y37)*VLOOKUP($AY$9,単価表,54,0),-1)),IF($K$41="3日以上",IF((Y34+Y35+Y37)*VLOOKUP($AY$9,単価表,55,0)&lt;10,INT((Y34+Y35+Y37)*VLOOKUP($AY$9,単価表,55,0)),ROUNDDOWN((Y34+Y35+Y37)*VLOOKUP($AY$9,単価表,55,0),-1)),IF($K$41="全て",IF((Y34+Y35+Y37)*VLOOKUP($AY$9,単価表,56,0)&lt;10,INT((Y34+Y35+Y37)*VLOOKUP($AY$9,単価表,56,0)),ROUNDDOWN((Y34+Y35+Y37)*VLOOKUP($AY$9,単価表,56,0),-1)),0))))</f>
        <v>0</v>
      </c>
      <c r="Z41" s="323"/>
      <c r="AA41" s="184">
        <f>-IF($K$41="1日",IF((AA34+AA35+AA37)*VLOOKUP($AY$9,単価表,53,0)&lt;10,INT((AA34+AA35+AA37)*VLOOKUP($AY$9,単価表,53,0)),ROUNDDOWN((AA34+AA35+AA37)*VLOOKUP($AY$9,単価表,53,0),-1)),IF($K$41="2日",IF((AA34+AA35+AA37)*VLOOKUP($AY$9,単価表,54,0)&lt;10,INT((AA34+AA35+AA37)*VLOOKUP($AY$9,単価表,54,0)),ROUNDDOWN((AA34+AA35+AA37)*VLOOKUP($AY$9,単価表,54,0),-1)),IF($K$41="3日以上",IF((AA34+AA35+AA37)*VLOOKUP($AY$9,単価表,55,0)&lt;10,INT((AA34+AA35+AA37)*VLOOKUP($AY$9,単価表,55,0)),ROUNDDOWN((AA34+AA35+AA37)*VLOOKUP($AY$9,単価表,55,0),-1)),IF($K$41="全て",IF((AA34+AA35+AA37)*VLOOKUP($AY$9,単価表,56,0)&lt;10,INT((AA34+AA35+AA37)*VLOOKUP($AY$9,単価表,56,0)),ROUNDDOWN((AA34+AA35+AA37)*VLOOKUP($AY$9,単価表,56,0),-1)),0))))</f>
        <v>0</v>
      </c>
      <c r="AB41" s="224"/>
      <c r="AC41" s="224">
        <f>-IF($K$41="1日",IF((AC34+AC35+AC37)*VLOOKUP($AY$9,単価表,53,0)&lt;10,INT((AC34+AC35+AC37)*VLOOKUP($AY$9,単価表,53,0)),ROUNDDOWN((AC34+AC35+AC37)*VLOOKUP($AY$9,単価表,53,0),-1)),IF($K$41="2日",IF((AC34+AC35+AC37)*VLOOKUP($AY$9,単価表,54,0)&lt;10,INT((AC34+AC35+AC37)*VLOOKUP($AY$9,単価表,54,0)),ROUNDDOWN((AC34+AC35+AC37)*VLOOKUP($AY$9,単価表,54,0),-1)),IF($K$41="3日以上",IF((AC34+AC35+AC37)*VLOOKUP($AY$9,単価表,55,0)&lt;10,INT((AC34+AC35+AC37)*VLOOKUP($AY$9,単価表,55,0)),ROUNDDOWN((AC34+AC35+AC37)*VLOOKUP($AY$9,単価表,55,0),-1)),IF($K$41="全て",IF((AC34+AC35+AC37)*VLOOKUP($AY$9,単価表,56,0)&lt;10,INT((AC34+AC35+AC37)*VLOOKUP($AY$9,単価表,56,0)),ROUNDDOWN((AC34+AC35+AC37)*VLOOKUP($AY$9,単価表,56,0),-1)),0))))</f>
        <v>0</v>
      </c>
      <c r="AD41" s="344"/>
      <c r="AE41" s="323">
        <f>-IF($K$41="1日",IF((AE34+AE35+AE37)*VLOOKUP($AY$9,単価表,53,0)&lt;10,INT((AE34+AE35+AE37)*VLOOKUP($AY$9,単価表,53,0)),ROUNDDOWN((AE34+AE35+AE37)*VLOOKUP($AY$9,単価表,53,0),-1)),IF($K$41="2日",IF((AE34+AE35+AE37)*VLOOKUP($AY$9,単価表,54,0)&lt;10,INT((AE34+AE35+AE37)*VLOOKUP($AY$9,単価表,54,0)),ROUNDDOWN((AE34+AE35+AE37)*VLOOKUP($AY$9,単価表,54,0),-1)),IF($K$41="3日以上",IF((AE34+AE35+AE37)*VLOOKUP($AY$9,単価表,55,0)&lt;10,INT((AE34+AE35+AE37)*VLOOKUP($AY$9,単価表,55,0)),ROUNDDOWN((AE34+AE35+AE37)*VLOOKUP($AY$9,単価表,55,0),-1)),IF($K$41="全て",IF((AE34+AE35+AE37)*VLOOKUP($AY$9,単価表,56,0)&lt;10,INT((AE34+AE35+AE37)*VLOOKUP($AY$9,単価表,56,0)),ROUNDDOWN((AE34+AE35+AE37)*VLOOKUP($AY$9,単価表,56,0),-1)),0))))</f>
        <v>0</v>
      </c>
      <c r="AF41" s="323"/>
      <c r="AG41" s="344">
        <f>-IF($K$41="1日",IF((AG34+AG35+AG37)*VLOOKUP($AY$9,単価表,53,0)&lt;10,INT((AG34+AG35+AG37)*VLOOKUP($AY$9,単価表,53,0)),ROUNDDOWN((AG34+AG35+AG37)*VLOOKUP($AY$9,単価表,53,0),-1)),IF($K$41="2日",IF((AG34+AG35+AG37)*VLOOKUP($AY$9,単価表,54,0)&lt;10,INT((AG34+AG35+AG37)*VLOOKUP($AY$9,単価表,54,0)),ROUNDDOWN((AG34+AG35+AG37)*VLOOKUP($AY$9,単価表,54,0),-1)),IF($K$41="3日以上",IF((AG34+AG35+AG37)*VLOOKUP($AY$9,単価表,55,0)&lt;10,INT((AG34+AG35+AG37)*VLOOKUP($AY$9,単価表,55,0)),ROUNDDOWN((AG34+AG35+AG37)*VLOOKUP($AY$9,単価表,55,0),-1)),IF($K$41="全て",IF((AG34+AG35+AG37)*VLOOKUP($AY$9,単価表,56,0)&lt;10,INT((AG34+AG35+AG37)*VLOOKUP($AY$9,単価表,56,0)),ROUNDDOWN((AG34+AG35+AG37)*VLOOKUP($AY$9,単価表,56,0),-1)),0))))</f>
        <v>0</v>
      </c>
      <c r="AH41" s="183"/>
      <c r="AI41" s="183">
        <f>-IF($K$41="1日",IF((AI34+AI35+AI37)*VLOOKUP($AY$9,単価表,53,0)&lt;10,INT((AI34+AI35+AI37)*VLOOKUP($AY$9,単価表,53,0)),ROUNDDOWN((AI34+AI35+AI37)*VLOOKUP($AY$9,単価表,53,0),-1)),IF($K$41="2日",IF((AI34+AI35+AI37)*VLOOKUP($AY$9,単価表,54,0)&lt;10,INT((AI34+AI35+AI37)*VLOOKUP($AY$9,単価表,54,0)),ROUNDDOWN((AI34+AI35+AI37)*VLOOKUP($AY$9,単価表,54,0),-1)),IF($K$41="3日以上",IF((AI34+AI35+AI37)*VLOOKUP($AY$9,単価表,55,0)&lt;10,INT((AI34+AI35+AI37)*VLOOKUP($AY$9,単価表,55,0)),ROUNDDOWN((AI34+AI35+AI37)*VLOOKUP($AY$9,単価表,55,0),-1)),IF($K$41="全て",IF((AI34+AI35+AI37)*VLOOKUP($AY$9,単価表,56,0)&lt;10,INT((AI34+AI35+AI37)*VLOOKUP($AY$9,単価表,56,0)),ROUNDDOWN((AI34+AI35+AI37)*VLOOKUP($AY$9,単価表,56,0),-1)),0))))</f>
        <v>0</v>
      </c>
      <c r="AJ41" s="184"/>
      <c r="AM41" s="45" t="s">
        <v>208</v>
      </c>
      <c r="AO41" s="45">
        <v>910</v>
      </c>
      <c r="AP41" s="45">
        <v>979</v>
      </c>
      <c r="AQ41" s="45">
        <v>6830</v>
      </c>
    </row>
    <row r="42" spans="1:43" ht="21.75" customHeight="1" thickTop="1" thickBot="1">
      <c r="A42" s="236"/>
      <c r="B42" s="333"/>
      <c r="C42" s="404" t="s">
        <v>178</v>
      </c>
      <c r="D42" s="405"/>
      <c r="E42" s="405"/>
      <c r="F42" s="405"/>
      <c r="G42" s="405"/>
      <c r="H42" s="405"/>
      <c r="I42" s="405"/>
      <c r="J42" s="405"/>
      <c r="K42" s="374"/>
      <c r="L42" s="406"/>
      <c r="M42" s="357">
        <f>SUM(M39:N41)</f>
        <v>0</v>
      </c>
      <c r="N42" s="302"/>
      <c r="O42" s="358">
        <f>SUM(O39:P41)</f>
        <v>0</v>
      </c>
      <c r="P42" s="359"/>
      <c r="Q42" s="357">
        <f>SUM(Q39:R41)</f>
        <v>0</v>
      </c>
      <c r="R42" s="302"/>
      <c r="S42" s="358">
        <f>SUM(S39:T41)</f>
        <v>0</v>
      </c>
      <c r="T42" s="359"/>
      <c r="U42" s="357">
        <f>SUM(U39:V41)</f>
        <v>0</v>
      </c>
      <c r="V42" s="302"/>
      <c r="W42" s="358">
        <f>SUM(W39:X41)</f>
        <v>0</v>
      </c>
      <c r="X42" s="359"/>
      <c r="Y42" s="357">
        <f>SUM(Y39:Z41)</f>
        <v>0</v>
      </c>
      <c r="Z42" s="302"/>
      <c r="AA42" s="358">
        <f>SUM(AA39:AB41)</f>
        <v>0</v>
      </c>
      <c r="AB42" s="359"/>
      <c r="AC42" s="357">
        <f>SUM(AC39:AD41)</f>
        <v>0</v>
      </c>
      <c r="AD42" s="302"/>
      <c r="AE42" s="358">
        <f>SUM(AE39:AF41)</f>
        <v>0</v>
      </c>
      <c r="AF42" s="359"/>
      <c r="AG42" s="357">
        <f>SUM(AG39:AH41)</f>
        <v>0</v>
      </c>
      <c r="AH42" s="302"/>
      <c r="AI42" s="358">
        <f>SUM(AI39:AJ41)</f>
        <v>0</v>
      </c>
      <c r="AJ42" s="359"/>
      <c r="AM42" s="50" t="s">
        <v>197</v>
      </c>
      <c r="AO42" s="45">
        <v>980</v>
      </c>
      <c r="AP42" s="45">
        <v>1049</v>
      </c>
      <c r="AQ42" s="45">
        <v>7220</v>
      </c>
    </row>
    <row r="43" spans="1:43" ht="21.75" customHeight="1" thickBot="1">
      <c r="A43" s="236"/>
      <c r="B43" s="233" t="s">
        <v>184</v>
      </c>
      <c r="C43" s="51" t="s">
        <v>179</v>
      </c>
      <c r="D43" s="51"/>
      <c r="E43" s="51"/>
      <c r="F43" s="51"/>
      <c r="G43" s="52"/>
      <c r="H43" s="51"/>
      <c r="I43" s="51"/>
      <c r="J43" s="51"/>
      <c r="K43" s="244"/>
      <c r="L43" s="245"/>
      <c r="M43" s="248">
        <f>IF($K43="配置",IF(AP46/SUM(M33:AJ33)&lt;10,INT(AP46/SUM(M33:AJ33)),ROUNDDOWN(AP46/SUM(M33:AJ33),-1)),IF($K43="兼務",IF(AP47/SUM(M33:AJ33)&lt;10,INT(AP47/SUM(M33:AJ33)),ROUNDDOWN(AP47/SUM(M33:AJ33),-1)),0))</f>
        <v>0</v>
      </c>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M43" s="50" t="s">
        <v>175</v>
      </c>
      <c r="AO43" s="45">
        <v>1050</v>
      </c>
      <c r="AP43" s="45">
        <v>1050</v>
      </c>
      <c r="AQ43" s="45">
        <v>7610</v>
      </c>
    </row>
    <row r="44" spans="1:43" ht="21.75" customHeight="1" thickTop="1">
      <c r="A44" s="237"/>
      <c r="B44" s="234"/>
      <c r="C44" s="54"/>
      <c r="D44" s="54"/>
      <c r="E44" s="54"/>
      <c r="F44" s="54"/>
      <c r="G44" s="55"/>
      <c r="H44" s="54"/>
      <c r="I44" s="54"/>
      <c r="J44" s="54"/>
      <c r="K44" s="246" t="s">
        <v>180</v>
      </c>
      <c r="L44" s="247"/>
      <c r="M44" s="238">
        <f>SUM(M43)</f>
        <v>0</v>
      </c>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M44" s="45" t="s">
        <v>176</v>
      </c>
    </row>
    <row r="45" spans="1:43" ht="21.75" customHeight="1">
      <c r="A45" s="326" t="s">
        <v>229</v>
      </c>
      <c r="B45" s="327"/>
      <c r="C45" s="327"/>
      <c r="D45" s="327"/>
      <c r="E45" s="327"/>
      <c r="F45" s="327"/>
      <c r="G45" s="327"/>
      <c r="H45" s="327"/>
      <c r="I45" s="327"/>
      <c r="J45" s="327"/>
      <c r="K45" s="327"/>
      <c r="L45" s="44" t="s">
        <v>26</v>
      </c>
      <c r="M45" s="328" t="e">
        <f>M38+M42+$M$44</f>
        <v>#N/A</v>
      </c>
      <c r="N45" s="329"/>
      <c r="O45" s="329" t="e">
        <f>O38+O42+$M$44</f>
        <v>#N/A</v>
      </c>
      <c r="P45" s="330"/>
      <c r="Q45" s="328" t="e">
        <f>Q38+Q42+$M$44</f>
        <v>#N/A</v>
      </c>
      <c r="R45" s="329"/>
      <c r="S45" s="329" t="e">
        <f>S38+S42+$M$44</f>
        <v>#N/A</v>
      </c>
      <c r="T45" s="330"/>
      <c r="U45" s="328" t="e">
        <f>U38+U42+$M$44</f>
        <v>#N/A</v>
      </c>
      <c r="V45" s="329"/>
      <c r="W45" s="329" t="e">
        <f>W38+W42+$M$44</f>
        <v>#N/A</v>
      </c>
      <c r="X45" s="334"/>
      <c r="Y45" s="356" t="e">
        <f>Y38+Y42+$M$44</f>
        <v>#N/A</v>
      </c>
      <c r="Z45" s="329"/>
      <c r="AA45" s="329" t="e">
        <f>AA38+AA42+$M$44</f>
        <v>#N/A</v>
      </c>
      <c r="AB45" s="334"/>
      <c r="AC45" s="356" t="e">
        <f>AC38+AC42+$M$44</f>
        <v>#N/A</v>
      </c>
      <c r="AD45" s="329"/>
      <c r="AE45" s="329" t="e">
        <f>AE38+AE42+$M$44</f>
        <v>#N/A</v>
      </c>
      <c r="AF45" s="334"/>
      <c r="AG45" s="356" t="e">
        <f>AG38+AG42+$M$44</f>
        <v>#N/A</v>
      </c>
      <c r="AH45" s="329"/>
      <c r="AI45" s="329" t="e">
        <f>AI38+AI42+$M$44</f>
        <v>#N/A</v>
      </c>
      <c r="AJ45" s="334"/>
      <c r="AP45" s="53"/>
    </row>
    <row r="46" spans="1:43" ht="21.75" customHeight="1">
      <c r="A46" s="360" t="s">
        <v>27</v>
      </c>
      <c r="B46" s="361"/>
      <c r="C46" s="361"/>
      <c r="D46" s="361"/>
      <c r="E46" s="361"/>
      <c r="F46" s="361"/>
      <c r="G46" s="361"/>
      <c r="H46" s="361"/>
      <c r="I46" s="361"/>
      <c r="J46" s="361"/>
      <c r="K46" s="361"/>
      <c r="L46" s="361"/>
      <c r="M46" s="353" t="e">
        <f>M45*M33</f>
        <v>#N/A</v>
      </c>
      <c r="N46" s="352"/>
      <c r="O46" s="352" t="e">
        <f>O45*O33</f>
        <v>#N/A</v>
      </c>
      <c r="P46" s="354"/>
      <c r="Q46" s="353" t="e">
        <f>Q45*Q33</f>
        <v>#N/A</v>
      </c>
      <c r="R46" s="352"/>
      <c r="S46" s="352" t="e">
        <f>S45*S33</f>
        <v>#N/A</v>
      </c>
      <c r="T46" s="354"/>
      <c r="U46" s="353" t="e">
        <f>U45*U33</f>
        <v>#N/A</v>
      </c>
      <c r="V46" s="352"/>
      <c r="W46" s="352" t="e">
        <f>W45*W33</f>
        <v>#N/A</v>
      </c>
      <c r="X46" s="355"/>
      <c r="Y46" s="351" t="e">
        <f>Y45*Y33</f>
        <v>#N/A</v>
      </c>
      <c r="Z46" s="352"/>
      <c r="AA46" s="352" t="e">
        <f>AA45*AA33</f>
        <v>#N/A</v>
      </c>
      <c r="AB46" s="355"/>
      <c r="AC46" s="351" t="e">
        <f>AC45*AC33</f>
        <v>#N/A</v>
      </c>
      <c r="AD46" s="352"/>
      <c r="AE46" s="352" t="e">
        <f>AE45*AE33</f>
        <v>#N/A</v>
      </c>
      <c r="AF46" s="355"/>
      <c r="AG46" s="351" t="e">
        <f>AG45*AG33</f>
        <v>#N/A</v>
      </c>
      <c r="AH46" s="352"/>
      <c r="AI46" s="352" t="e">
        <f>AI45*AI33</f>
        <v>#N/A</v>
      </c>
      <c r="AJ46" s="355"/>
      <c r="AN46" s="45" t="s">
        <v>181</v>
      </c>
      <c r="AO46" s="56" t="s">
        <v>182</v>
      </c>
      <c r="AP46" s="95">
        <f>'保育単価表（Ａ型）②'!K21</f>
        <v>790</v>
      </c>
    </row>
    <row r="47" spans="1:43" ht="21.75" customHeight="1">
      <c r="A47" s="345" t="s">
        <v>28</v>
      </c>
      <c r="B47" s="346"/>
      <c r="C47" s="346"/>
      <c r="D47" s="346"/>
      <c r="E47" s="346"/>
      <c r="F47" s="346"/>
      <c r="G47" s="346"/>
      <c r="H47" s="346"/>
      <c r="I47" s="346"/>
      <c r="J47" s="346"/>
      <c r="K47" s="346"/>
      <c r="L47" s="347"/>
      <c r="M47" s="348" t="e">
        <f>M48+M49</f>
        <v>#N/A</v>
      </c>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50"/>
      <c r="AO47" s="56" t="s">
        <v>183</v>
      </c>
      <c r="AP47" s="95">
        <f>'保育単価表（Ａ型）②'!K24</f>
        <v>500</v>
      </c>
    </row>
    <row r="48" spans="1:43" ht="21.75" customHeight="1">
      <c r="A48" s="7"/>
      <c r="B48" s="360" t="s">
        <v>10</v>
      </c>
      <c r="C48" s="361"/>
      <c r="D48" s="361"/>
      <c r="E48" s="361"/>
      <c r="F48" s="361"/>
      <c r="G48" s="361"/>
      <c r="H48" s="361"/>
      <c r="I48" s="361"/>
      <c r="J48" s="361"/>
      <c r="K48" s="361"/>
      <c r="L48" s="362"/>
      <c r="M48" s="363" t="e">
        <f>SUM(M46:AJ46)*M21*G21</f>
        <v>#N/A</v>
      </c>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5"/>
    </row>
    <row r="49" spans="1:43" ht="21.75" customHeight="1">
      <c r="A49" s="92"/>
      <c r="B49" s="345" t="s">
        <v>29</v>
      </c>
      <c r="C49" s="346"/>
      <c r="D49" s="346"/>
      <c r="E49" s="346"/>
      <c r="F49" s="346"/>
      <c r="G49" s="346"/>
      <c r="H49" s="346"/>
      <c r="I49" s="346"/>
      <c r="J49" s="346"/>
      <c r="K49" s="346"/>
      <c r="L49" s="347"/>
      <c r="M49" s="348" t="e">
        <f>SUM(M46:AJ46)*G21*S21</f>
        <v>#N/A</v>
      </c>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50"/>
    </row>
    <row r="50" spans="1:43" s="57" customFormat="1" ht="21.75" customHeight="1">
      <c r="A50" s="93"/>
      <c r="B50" s="94"/>
      <c r="C50" s="401" t="s">
        <v>196</v>
      </c>
      <c r="D50" s="402"/>
      <c r="E50" s="402"/>
      <c r="F50" s="402"/>
      <c r="G50" s="402"/>
      <c r="H50" s="402"/>
      <c r="I50" s="402"/>
      <c r="J50" s="402"/>
      <c r="K50" s="402"/>
      <c r="L50" s="403"/>
      <c r="M50" s="175" t="e">
        <f>SUM(M46:AJ46)*G21*V24</f>
        <v>#N/A</v>
      </c>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M50" s="45"/>
      <c r="AN50" s="45"/>
      <c r="AO50" s="45"/>
      <c r="AP50" s="45"/>
      <c r="AQ50" s="45"/>
    </row>
    <row r="51" spans="1:43" ht="93" customHeight="1">
      <c r="AM51" s="57"/>
      <c r="AN51" s="57"/>
      <c r="AO51" s="57"/>
      <c r="AP51" s="57"/>
      <c r="AQ51" s="57"/>
    </row>
  </sheetData>
  <sheetProtection algorithmName="SHA-512" hashValue="pT0yQZUsV2x5b4LA9iIMQb/kDtfovY3YkBkRSPuSIBsJQSRW64BLW/Do4+480tl98Y4j5i4AfHCV0kuz8Twd/w==" saltValue="milKPLf5gtX8le7gQUBlcw==" spinCount="100000" sheet="1" objects="1" scenarios="1"/>
  <mergeCells count="239">
    <mergeCell ref="C50:L50"/>
    <mergeCell ref="K35:L35"/>
    <mergeCell ref="W37:X37"/>
    <mergeCell ref="AG35:AH35"/>
    <mergeCell ref="AI35:AJ35"/>
    <mergeCell ref="AC35:AD35"/>
    <mergeCell ref="AE35:AF35"/>
    <mergeCell ref="S35:T35"/>
    <mergeCell ref="AC42:AD42"/>
    <mergeCell ref="AE42:AF42"/>
    <mergeCell ref="AA42:AB42"/>
    <mergeCell ref="C42:L42"/>
    <mergeCell ref="M42:N42"/>
    <mergeCell ref="O42:P42"/>
    <mergeCell ref="Q42:R42"/>
    <mergeCell ref="S42:T42"/>
    <mergeCell ref="U42:V42"/>
    <mergeCell ref="W41:X41"/>
    <mergeCell ref="A46:L46"/>
    <mergeCell ref="M46:N46"/>
    <mergeCell ref="O46:P46"/>
    <mergeCell ref="AC46:AD46"/>
    <mergeCell ref="AE46:AF46"/>
    <mergeCell ref="AA46:AB46"/>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M33:N33"/>
    <mergeCell ref="O33:P33"/>
    <mergeCell ref="Q33:R33"/>
    <mergeCell ref="S33:T33"/>
    <mergeCell ref="U33:V33"/>
    <mergeCell ref="AE33:AF33"/>
    <mergeCell ref="AG33:AH33"/>
    <mergeCell ref="AI33:AJ33"/>
    <mergeCell ref="A29:J32"/>
    <mergeCell ref="K38:L38"/>
    <mergeCell ref="AA37:AB37"/>
    <mergeCell ref="W33:X33"/>
    <mergeCell ref="M37:N37"/>
    <mergeCell ref="O37:P37"/>
    <mergeCell ref="Q37:R37"/>
    <mergeCell ref="S37:T37"/>
    <mergeCell ref="U37:V37"/>
    <mergeCell ref="S38:T38"/>
    <mergeCell ref="U38:V38"/>
    <mergeCell ref="AA35:AB35"/>
    <mergeCell ref="Y34:Z34"/>
    <mergeCell ref="Q35:R35"/>
    <mergeCell ref="M38:N38"/>
    <mergeCell ref="O38:P38"/>
    <mergeCell ref="Q38:R38"/>
    <mergeCell ref="Q39:R39"/>
    <mergeCell ref="B48:L48"/>
    <mergeCell ref="M48:AJ48"/>
    <mergeCell ref="B49:L49"/>
    <mergeCell ref="M49:AJ49"/>
    <mergeCell ref="AE45:AF45"/>
    <mergeCell ref="B34:B38"/>
    <mergeCell ref="K34:L34"/>
    <mergeCell ref="M34:N34"/>
    <mergeCell ref="O34:P34"/>
    <mergeCell ref="S39:T39"/>
    <mergeCell ref="U39:V39"/>
    <mergeCell ref="W39:X39"/>
    <mergeCell ref="M39:N39"/>
    <mergeCell ref="O39:P39"/>
    <mergeCell ref="AC41:AD41"/>
    <mergeCell ref="AE41:AF41"/>
    <mergeCell ref="AG41:AH41"/>
    <mergeCell ref="U41:V41"/>
    <mergeCell ref="U46:V46"/>
    <mergeCell ref="W46:X46"/>
    <mergeCell ref="U35:V35"/>
    <mergeCell ref="M35:N35"/>
    <mergeCell ref="K37:L37"/>
    <mergeCell ref="U40:V40"/>
    <mergeCell ref="A47:L47"/>
    <mergeCell ref="M47:AJ47"/>
    <mergeCell ref="Y46:Z46"/>
    <mergeCell ref="Q46:R46"/>
    <mergeCell ref="S46:T46"/>
    <mergeCell ref="AG46:AH46"/>
    <mergeCell ref="AI46:AJ46"/>
    <mergeCell ref="AG45:AH45"/>
    <mergeCell ref="AI45:AJ45"/>
    <mergeCell ref="Y45:Z45"/>
    <mergeCell ref="AA45:AB45"/>
    <mergeCell ref="AC45:AD45"/>
    <mergeCell ref="AI40:AJ40"/>
    <mergeCell ref="M40:N40"/>
    <mergeCell ref="AG40:AH40"/>
    <mergeCell ref="Y42:Z42"/>
    <mergeCell ref="AI42:AJ42"/>
    <mergeCell ref="AG42:AH42"/>
    <mergeCell ref="W42:X42"/>
    <mergeCell ref="W40:X40"/>
    <mergeCell ref="Y40:Z40"/>
    <mergeCell ref="AA40:AB40"/>
    <mergeCell ref="S41:T41"/>
    <mergeCell ref="Y41:Z41"/>
    <mergeCell ref="AA41:AB41"/>
    <mergeCell ref="AE39:AF39"/>
    <mergeCell ref="W35:X35"/>
    <mergeCell ref="A45:K45"/>
    <mergeCell ref="M45:N45"/>
    <mergeCell ref="O45:P45"/>
    <mergeCell ref="Q45:R45"/>
    <mergeCell ref="S45:T45"/>
    <mergeCell ref="U45:V45"/>
    <mergeCell ref="B39:B42"/>
    <mergeCell ref="W45:X45"/>
    <mergeCell ref="O40:P40"/>
    <mergeCell ref="Q40:R40"/>
    <mergeCell ref="M41:N41"/>
    <mergeCell ref="C40:J40"/>
    <mergeCell ref="C41:J41"/>
    <mergeCell ref="K40:L40"/>
    <mergeCell ref="K41:L41"/>
    <mergeCell ref="K39:L39"/>
    <mergeCell ref="O35:P35"/>
    <mergeCell ref="C39:J39"/>
    <mergeCell ref="Q41:R41"/>
    <mergeCell ref="S40:T40"/>
    <mergeCell ref="K29:L32"/>
    <mergeCell ref="AG31:AJ31"/>
    <mergeCell ref="M32:N32"/>
    <mergeCell ref="O32:P32"/>
    <mergeCell ref="Q32:R32"/>
    <mergeCell ref="S32:T32"/>
    <mergeCell ref="U32:V32"/>
    <mergeCell ref="W32:X32"/>
    <mergeCell ref="Y32:Z32"/>
    <mergeCell ref="AI34:AJ34"/>
    <mergeCell ref="AA34:AB34"/>
    <mergeCell ref="AA32:AB32"/>
    <mergeCell ref="AG32:AH32"/>
    <mergeCell ref="AI32:AJ32"/>
    <mergeCell ref="Y35:Z35"/>
    <mergeCell ref="Q34:R34"/>
    <mergeCell ref="AG37:AH37"/>
    <mergeCell ref="AI37:AJ37"/>
    <mergeCell ref="AC37:AD37"/>
    <mergeCell ref="AE37:AF37"/>
    <mergeCell ref="Y37:Z37"/>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W34:X34"/>
    <mergeCell ref="AG34:AH34"/>
    <mergeCell ref="AC39:AD39"/>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AD1:AJ1"/>
    <mergeCell ref="V2:Y2"/>
    <mergeCell ref="AI2:AJ2"/>
    <mergeCell ref="Z2:AH2"/>
    <mergeCell ref="B43:B44"/>
    <mergeCell ref="A34:A44"/>
    <mergeCell ref="M44:AJ44"/>
    <mergeCell ref="Y39:Z39"/>
    <mergeCell ref="AI39:AJ39"/>
    <mergeCell ref="AG39:AH39"/>
    <mergeCell ref="K43:L43"/>
    <mergeCell ref="K44:L44"/>
    <mergeCell ref="M43:AJ43"/>
    <mergeCell ref="Q36:R36"/>
    <mergeCell ref="O36:P36"/>
    <mergeCell ref="M36:N36"/>
    <mergeCell ref="K36:L36"/>
    <mergeCell ref="AI36:AJ36"/>
    <mergeCell ref="AG36:AH36"/>
    <mergeCell ref="AE36:AF36"/>
    <mergeCell ref="AC36:AD36"/>
    <mergeCell ref="AI38:AJ38"/>
    <mergeCell ref="R2:U2"/>
    <mergeCell ref="V3:AJ3"/>
    <mergeCell ref="M50:AJ50"/>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s>
  <phoneticPr fontId="1"/>
  <conditionalFormatting sqref="G16:L16 S16:X16 Y21:AC21 G21:L21 M33:AJ33 K39:L39 K41:L41 V7:AJ7 V4 K34:L35 K37:L37 K36 V3:AJ3 V2 Z2 AI2">
    <cfRule type="containsBlanks" dxfId="7" priority="8">
      <formula>LEN(TRIM(G2))=0</formula>
    </cfRule>
  </conditionalFormatting>
  <conditionalFormatting sqref="K40:L40">
    <cfRule type="containsBlanks" dxfId="6" priority="7">
      <formula>LEN(TRIM(K40))=0</formula>
    </cfRule>
  </conditionalFormatting>
  <conditionalFormatting sqref="K43:L43">
    <cfRule type="containsBlanks" dxfId="5" priority="5">
      <formula>LEN(TRIM(K43))=0</formula>
    </cfRule>
  </conditionalFormatting>
  <conditionalFormatting sqref="G23:G24">
    <cfRule type="containsBlanks" dxfId="4" priority="2">
      <formula>LEN(TRIM(G23))=0</formula>
    </cfRule>
  </conditionalFormatting>
  <conditionalFormatting sqref="V5">
    <cfRule type="containsBlanks" dxfId="3" priority="3">
      <formula>LEN(TRIM(V5))=0</formula>
    </cfRule>
  </conditionalFormatting>
  <conditionalFormatting sqref="L24:U24">
    <cfRule type="containsBlanks" dxfId="2" priority="1">
      <formula>LEN(TRIM(L24))=0</formula>
    </cfRule>
  </conditionalFormatting>
  <dataValidations count="10">
    <dataValidation type="list" allowBlank="1" showInputMessage="1" showErrorMessage="1" sqref="K39:L40 K37:L37 K35:L35"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43:L43" xr:uid="{00000000-0002-0000-0000-000002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V3:AJ3" xr:uid="{00000000-0002-0000-0000-000005000000}">
      <formula1>"小規模保育事業（Ａ型）,事業所内保育事業（Ａ型）"</formula1>
    </dataValidation>
    <dataValidation type="list" allowBlank="1" showInputMessage="1" showErrorMessage="1" sqref="L24:P24" xr:uid="{00000000-0002-0000-0000-000006000000}">
      <formula1>$BA$2:$BA$3</formula1>
    </dataValidation>
    <dataValidation type="list" allowBlank="1" showInputMessage="1" showErrorMessage="1" sqref="Q24:U24" xr:uid="{00000000-0002-0000-0000-000007000000}">
      <formula1>$BC$2:$BC$6</formula1>
    </dataValidation>
    <dataValidation type="list" allowBlank="1" showInputMessage="1" showErrorMessage="1" sqref="K41:L41" xr:uid="{00000000-0002-0000-0000-000003000000}">
      <formula1>$AM$40:$AM$44</formula1>
    </dataValidation>
    <dataValidation allowBlank="1" showInputMessage="1" showErrorMessage="1" prompt="年間延べ利用子ども数を入力してください。" sqref="K36:L36" xr:uid="{695AE799-B388-468D-85CE-03FE5AE1ED93}"/>
    <dataValidation type="list" allowBlank="1" showInputMessage="1" showErrorMessage="1" sqref="Z2:AH2" xr:uid="{50D93B43-7213-49F9-8398-E8E5D4F70ED2}">
      <formula1>"鶴見,神奈川,西,中,南,港南,保土ケ谷,旭,磯子,金沢,港北,緑,青葉,都筑,泉,栄,戸塚,瀬谷"</formula1>
    </dataValidation>
  </dataValidations>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C7" sqref="C7:C8"/>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30</v>
      </c>
      <c r="D2" s="11" t="s">
        <v>10</v>
      </c>
      <c r="E2" s="11" t="s">
        <v>29</v>
      </c>
      <c r="F2" s="12" t="s">
        <v>31</v>
      </c>
      <c r="G2" s="12"/>
    </row>
    <row r="3" spans="1:7" ht="16.899999999999999" customHeight="1">
      <c r="B3" s="13">
        <v>0</v>
      </c>
      <c r="C3" s="14" t="s">
        <v>32</v>
      </c>
      <c r="D3" s="15">
        <v>2</v>
      </c>
      <c r="E3" s="15">
        <v>6</v>
      </c>
      <c r="F3" s="16">
        <f t="shared" ref="F3:F14" si="0">SUM(D3:E3)</f>
        <v>8</v>
      </c>
      <c r="G3" s="17"/>
    </row>
    <row r="4" spans="1:7" ht="16.899999999999999" customHeight="1">
      <c r="B4" s="13">
        <v>1</v>
      </c>
      <c r="C4" s="14" t="s">
        <v>33</v>
      </c>
      <c r="D4" s="15">
        <v>3</v>
      </c>
      <c r="E4" s="15">
        <v>6</v>
      </c>
      <c r="F4" s="16">
        <f t="shared" si="0"/>
        <v>9</v>
      </c>
      <c r="G4" s="17"/>
    </row>
    <row r="5" spans="1:7" ht="16.899999999999999" customHeight="1">
      <c r="B5" s="13">
        <v>2</v>
      </c>
      <c r="C5" s="14" t="s">
        <v>34</v>
      </c>
      <c r="D5" s="15">
        <v>4</v>
      </c>
      <c r="E5" s="15">
        <v>6</v>
      </c>
      <c r="F5" s="16">
        <f t="shared" si="0"/>
        <v>10</v>
      </c>
      <c r="G5" s="17"/>
    </row>
    <row r="6" spans="1:7" ht="16.899999999999999" customHeight="1">
      <c r="B6" s="13">
        <v>3</v>
      </c>
      <c r="C6" s="14" t="s">
        <v>35</v>
      </c>
      <c r="D6" s="15">
        <v>5</v>
      </c>
      <c r="E6" s="15">
        <v>6</v>
      </c>
      <c r="F6" s="16">
        <f t="shared" si="0"/>
        <v>11</v>
      </c>
      <c r="G6" s="17"/>
    </row>
    <row r="7" spans="1:7" ht="16.899999999999999" customHeight="1">
      <c r="B7" s="13">
        <v>4</v>
      </c>
      <c r="C7" s="14" t="s">
        <v>36</v>
      </c>
      <c r="D7" s="15">
        <v>6</v>
      </c>
      <c r="E7" s="15">
        <v>6</v>
      </c>
      <c r="F7" s="16">
        <f t="shared" si="0"/>
        <v>12</v>
      </c>
      <c r="G7" s="17"/>
    </row>
    <row r="8" spans="1:7" ht="16.899999999999999" customHeight="1">
      <c r="B8" s="13">
        <v>5</v>
      </c>
      <c r="C8" s="14" t="s">
        <v>37</v>
      </c>
      <c r="D8" s="15">
        <v>7</v>
      </c>
      <c r="E8" s="15">
        <v>6</v>
      </c>
      <c r="F8" s="16">
        <f t="shared" si="0"/>
        <v>13</v>
      </c>
      <c r="G8" s="17"/>
    </row>
    <row r="9" spans="1:7" ht="16.899999999999999" customHeight="1">
      <c r="B9" s="13">
        <v>6</v>
      </c>
      <c r="C9" s="14" t="s">
        <v>38</v>
      </c>
      <c r="D9" s="15">
        <v>8</v>
      </c>
      <c r="E9" s="15">
        <v>6</v>
      </c>
      <c r="F9" s="16">
        <f t="shared" si="0"/>
        <v>14</v>
      </c>
      <c r="G9" s="17"/>
    </row>
    <row r="10" spans="1:7" ht="16.899999999999999" customHeight="1">
      <c r="B10" s="13">
        <v>7</v>
      </c>
      <c r="C10" s="14" t="s">
        <v>39</v>
      </c>
      <c r="D10" s="15">
        <v>9</v>
      </c>
      <c r="E10" s="15">
        <v>6</v>
      </c>
      <c r="F10" s="16">
        <f t="shared" si="0"/>
        <v>15</v>
      </c>
      <c r="G10" s="17"/>
    </row>
    <row r="11" spans="1:7" ht="16.899999999999999" customHeight="1">
      <c r="B11" s="13">
        <v>8</v>
      </c>
      <c r="C11" s="14" t="s">
        <v>40</v>
      </c>
      <c r="D11" s="15">
        <v>10</v>
      </c>
      <c r="E11" s="15">
        <v>6</v>
      </c>
      <c r="F11" s="16">
        <f t="shared" si="0"/>
        <v>16</v>
      </c>
      <c r="G11" s="17"/>
    </row>
    <row r="12" spans="1:7" ht="16.899999999999999" customHeight="1">
      <c r="B12" s="13">
        <v>9</v>
      </c>
      <c r="C12" s="14" t="s">
        <v>41</v>
      </c>
      <c r="D12" s="15">
        <v>11</v>
      </c>
      <c r="E12" s="15">
        <v>6</v>
      </c>
      <c r="F12" s="16">
        <f t="shared" si="0"/>
        <v>17</v>
      </c>
      <c r="G12" s="17"/>
    </row>
    <row r="13" spans="1:7" ht="16.899999999999999" customHeight="1">
      <c r="B13" s="13">
        <v>10</v>
      </c>
      <c r="C13" s="14" t="s">
        <v>42</v>
      </c>
      <c r="D13" s="15">
        <v>12</v>
      </c>
      <c r="E13" s="15">
        <v>6</v>
      </c>
      <c r="F13" s="16">
        <f t="shared" si="0"/>
        <v>18</v>
      </c>
      <c r="G13" s="17"/>
    </row>
    <row r="14" spans="1:7">
      <c r="B14" s="13">
        <v>11</v>
      </c>
      <c r="C14" s="14" t="s">
        <v>201</v>
      </c>
      <c r="D14" s="15">
        <v>12</v>
      </c>
      <c r="E14" s="15">
        <v>7</v>
      </c>
      <c r="F14" s="16">
        <f t="shared" si="0"/>
        <v>19</v>
      </c>
      <c r="G14" s="17"/>
    </row>
    <row r="15" spans="1:7">
      <c r="C15" s="14"/>
      <c r="D15" s="13"/>
      <c r="E15" s="13"/>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Y23"/>
  <sheetViews>
    <sheetView view="pageBreakPreview" zoomScale="90" zoomScaleNormal="100" zoomScaleSheetLayoutView="90" workbookViewId="0">
      <pane xSplit="5" topLeftCell="F1" activePane="topRight" state="frozen"/>
      <selection activeCell="C7" sqref="C7:C8"/>
      <selection pane="topRight" activeCell="C7" sqref="C7:C8"/>
    </sheetView>
  </sheetViews>
  <sheetFormatPr defaultRowHeight="13.5"/>
  <cols>
    <col min="1" max="1" width="9" style="40"/>
    <col min="2" max="2" width="5.625" style="33" customWidth="1"/>
    <col min="3" max="3" width="5.375" style="33" customWidth="1"/>
    <col min="4" max="4" width="4.5" style="33" bestFit="1" customWidth="1"/>
    <col min="5" max="5" width="7.5" style="33" customWidth="1"/>
    <col min="6" max="6" width="2.25" style="28" customWidth="1"/>
    <col min="7" max="7" width="6.875" style="34" customWidth="1"/>
    <col min="8" max="8" width="8.125" style="35" customWidth="1"/>
    <col min="9" max="9" width="6.875" style="36" customWidth="1"/>
    <col min="10" max="10" width="8.125" style="35" customWidth="1"/>
    <col min="11" max="11" width="3.875" style="20" customWidth="1"/>
    <col min="12" max="12" width="6.25" style="34" customWidth="1"/>
    <col min="13" max="13" width="6.25" style="35" customWidth="1"/>
    <col min="14" max="14" width="7.625" style="37" customWidth="1"/>
    <col min="15" max="15" width="6.25" style="36" customWidth="1"/>
    <col min="16" max="16" width="6.25" style="35" customWidth="1"/>
    <col min="17" max="17" width="7.625" style="37" customWidth="1"/>
    <col min="18" max="18" width="3.875" style="37" customWidth="1"/>
    <col min="19" max="19" width="9.875" style="46" customWidth="1"/>
    <col min="20" max="20" width="9.875" style="47" customWidth="1"/>
    <col min="21" max="21" width="12.25" style="48" bestFit="1" customWidth="1"/>
    <col min="22" max="22" width="8.875" style="20" bestFit="1" customWidth="1"/>
    <col min="23" max="23" width="8" style="34" customWidth="1"/>
    <col min="24" max="24" width="3.875" style="34" customWidth="1"/>
    <col min="25" max="25" width="6.625" style="38" customWidth="1"/>
    <col min="26" max="26" width="4.625" style="38" customWidth="1"/>
    <col min="27" max="27" width="8.125" style="38" customWidth="1"/>
    <col min="28" max="28" width="3.875" style="37" customWidth="1"/>
    <col min="29" max="29" width="13.875" style="20" customWidth="1"/>
    <col min="30" max="30" width="3.125" style="36" customWidth="1"/>
    <col min="31" max="31" width="3.875" style="36" customWidth="1"/>
    <col min="32" max="32" width="10.5" style="20" bestFit="1" customWidth="1"/>
    <col min="33" max="33" width="3.875" style="38" customWidth="1"/>
    <col min="34" max="34" width="6" style="38" bestFit="1" customWidth="1"/>
    <col min="35" max="35" width="3.875" style="20" customWidth="1"/>
    <col min="36" max="36" width="10.25" style="38" customWidth="1"/>
    <col min="37" max="37" width="3.875" style="37" customWidth="1"/>
    <col min="38" max="38" width="5.625" style="36" customWidth="1"/>
    <col min="39" max="39" width="10.25" style="20" bestFit="1" customWidth="1"/>
    <col min="40" max="40" width="3.875" style="41" customWidth="1"/>
    <col min="41" max="41" width="2.25" style="34" customWidth="1"/>
    <col min="42" max="42" width="5.25" style="39" customWidth="1"/>
    <col min="43" max="43" width="5" style="34" customWidth="1"/>
    <col min="44" max="44" width="3.875" style="34" customWidth="1"/>
    <col min="45" max="45" width="20.5" style="34" bestFit="1" customWidth="1"/>
    <col min="46" max="46" width="3.875" style="39" customWidth="1"/>
    <col min="47" max="47" width="20.875" style="34" customWidth="1"/>
    <col min="48" max="48" width="3.875" style="34" customWidth="1"/>
    <col min="49" max="49" width="6" style="37" bestFit="1" customWidth="1"/>
    <col min="50" max="50" width="3.875" style="36" customWidth="1"/>
    <col min="51" max="51" width="9.75" style="37" bestFit="1" customWidth="1"/>
    <col min="52" max="52" width="3.875" style="36" customWidth="1"/>
    <col min="53" max="53" width="13" style="37" customWidth="1"/>
    <col min="54" max="56" width="13" style="36" customWidth="1"/>
    <col min="57" max="57" width="3.875" style="36" customWidth="1"/>
    <col min="58" max="58" width="16.625" style="37" customWidth="1"/>
    <col min="59" max="60" width="6.25" style="34" customWidth="1"/>
    <col min="61" max="61" width="7.5" style="37" customWidth="1"/>
    <col min="62" max="63" width="3.75" style="18" bestFit="1" customWidth="1"/>
    <col min="64" max="64" width="4.5" style="18" bestFit="1" customWidth="1"/>
    <col min="65" max="77" width="9" style="24"/>
    <col min="78" max="295" width="9" style="40"/>
    <col min="296" max="296" width="1.75" style="40" customWidth="1"/>
    <col min="297" max="297" width="2.5" style="40" customWidth="1"/>
    <col min="298" max="298" width="3.625" style="40" customWidth="1"/>
    <col min="299" max="299" width="2.75" style="40" customWidth="1"/>
    <col min="300" max="300" width="0.875" style="40" customWidth="1"/>
    <col min="301" max="301" width="1.25" style="40" customWidth="1"/>
    <col min="302" max="302" width="5.375" style="40" customWidth="1"/>
    <col min="303" max="303" width="6.5" style="40" customWidth="1"/>
    <col min="304" max="304" width="4.125" style="40" customWidth="1"/>
    <col min="305" max="305" width="7.875" style="40" customWidth="1"/>
    <col min="306" max="306" width="8.75" style="40" customWidth="1"/>
    <col min="307" max="310" width="6.25" style="40" customWidth="1"/>
    <col min="311" max="311" width="4.875" style="40" customWidth="1"/>
    <col min="312" max="312" width="2.5" style="40" customWidth="1"/>
    <col min="313" max="313" width="4.875" style="40" customWidth="1"/>
    <col min="314" max="551" width="9" style="40"/>
    <col min="552" max="552" width="1.75" style="40" customWidth="1"/>
    <col min="553" max="553" width="2.5" style="40" customWidth="1"/>
    <col min="554" max="554" width="3.625" style="40" customWidth="1"/>
    <col min="555" max="555" width="2.75" style="40" customWidth="1"/>
    <col min="556" max="556" width="0.875" style="40" customWidth="1"/>
    <col min="557" max="557" width="1.25" style="40" customWidth="1"/>
    <col min="558" max="558" width="5.375" style="40" customWidth="1"/>
    <col min="559" max="559" width="6.5" style="40" customWidth="1"/>
    <col min="560" max="560" width="4.125" style="40" customWidth="1"/>
    <col min="561" max="561" width="7.875" style="40" customWidth="1"/>
    <col min="562" max="562" width="8.75" style="40" customWidth="1"/>
    <col min="563" max="566" width="6.25" style="40" customWidth="1"/>
    <col min="567" max="567" width="4.875" style="40" customWidth="1"/>
    <col min="568" max="568" width="2.5" style="40" customWidth="1"/>
    <col min="569" max="569" width="4.875" style="40" customWidth="1"/>
    <col min="570" max="807" width="9" style="40"/>
    <col min="808" max="808" width="1.75" style="40" customWidth="1"/>
    <col min="809" max="809" width="2.5" style="40" customWidth="1"/>
    <col min="810" max="810" width="3.625" style="40" customWidth="1"/>
    <col min="811" max="811" width="2.75" style="40" customWidth="1"/>
    <col min="812" max="812" width="0.875" style="40" customWidth="1"/>
    <col min="813" max="813" width="1.25" style="40" customWidth="1"/>
    <col min="814" max="814" width="5.375" style="40" customWidth="1"/>
    <col min="815" max="815" width="6.5" style="40" customWidth="1"/>
    <col min="816" max="816" width="4.125" style="40" customWidth="1"/>
    <col min="817" max="817" width="7.875" style="40" customWidth="1"/>
    <col min="818" max="818" width="8.75" style="40" customWidth="1"/>
    <col min="819" max="822" width="6.25" style="40" customWidth="1"/>
    <col min="823" max="823" width="4.875" style="40" customWidth="1"/>
    <col min="824" max="824" width="2.5" style="40" customWidth="1"/>
    <col min="825" max="825" width="4.875" style="40" customWidth="1"/>
    <col min="826" max="1063" width="9" style="40"/>
    <col min="1064" max="1064" width="1.75" style="40" customWidth="1"/>
    <col min="1065" max="1065" width="2.5" style="40" customWidth="1"/>
    <col min="1066" max="1066" width="3.625" style="40" customWidth="1"/>
    <col min="1067" max="1067" width="2.75" style="40" customWidth="1"/>
    <col min="1068" max="1068" width="0.875" style="40" customWidth="1"/>
    <col min="1069" max="1069" width="1.25" style="40" customWidth="1"/>
    <col min="1070" max="1070" width="5.375" style="40" customWidth="1"/>
    <col min="1071" max="1071" width="6.5" style="40" customWidth="1"/>
    <col min="1072" max="1072" width="4.125" style="40" customWidth="1"/>
    <col min="1073" max="1073" width="7.875" style="40" customWidth="1"/>
    <col min="1074" max="1074" width="8.75" style="40" customWidth="1"/>
    <col min="1075" max="1078" width="6.25" style="40" customWidth="1"/>
    <col min="1079" max="1079" width="4.875" style="40" customWidth="1"/>
    <col min="1080" max="1080" width="2.5" style="40" customWidth="1"/>
    <col min="1081" max="1081" width="4.875" style="40" customWidth="1"/>
    <col min="1082" max="1319" width="9" style="40"/>
    <col min="1320" max="1320" width="1.75" style="40" customWidth="1"/>
    <col min="1321" max="1321" width="2.5" style="40" customWidth="1"/>
    <col min="1322" max="1322" width="3.625" style="40" customWidth="1"/>
    <col min="1323" max="1323" width="2.75" style="40" customWidth="1"/>
    <col min="1324" max="1324" width="0.875" style="40" customWidth="1"/>
    <col min="1325" max="1325" width="1.25" style="40" customWidth="1"/>
    <col min="1326" max="1326" width="5.375" style="40" customWidth="1"/>
    <col min="1327" max="1327" width="6.5" style="40" customWidth="1"/>
    <col min="1328" max="1328" width="4.125" style="40" customWidth="1"/>
    <col min="1329" max="1329" width="7.875" style="40" customWidth="1"/>
    <col min="1330" max="1330" width="8.75" style="40" customWidth="1"/>
    <col min="1331" max="1334" width="6.25" style="40" customWidth="1"/>
    <col min="1335" max="1335" width="4.875" style="40" customWidth="1"/>
    <col min="1336" max="1336" width="2.5" style="40" customWidth="1"/>
    <col min="1337" max="1337" width="4.875" style="40" customWidth="1"/>
    <col min="1338" max="1575" width="9" style="40"/>
    <col min="1576" max="1576" width="1.75" style="40" customWidth="1"/>
    <col min="1577" max="1577" width="2.5" style="40" customWidth="1"/>
    <col min="1578" max="1578" width="3.625" style="40" customWidth="1"/>
    <col min="1579" max="1579" width="2.75" style="40" customWidth="1"/>
    <col min="1580" max="1580" width="0.875" style="40" customWidth="1"/>
    <col min="1581" max="1581" width="1.25" style="40" customWidth="1"/>
    <col min="1582" max="1582" width="5.375" style="40" customWidth="1"/>
    <col min="1583" max="1583" width="6.5" style="40" customWidth="1"/>
    <col min="1584" max="1584" width="4.125" style="40" customWidth="1"/>
    <col min="1585" max="1585" width="7.875" style="40" customWidth="1"/>
    <col min="1586" max="1586" width="8.75" style="40" customWidth="1"/>
    <col min="1587" max="1590" width="6.25" style="40" customWidth="1"/>
    <col min="1591" max="1591" width="4.875" style="40" customWidth="1"/>
    <col min="1592" max="1592" width="2.5" style="40" customWidth="1"/>
    <col min="1593" max="1593" width="4.875" style="40" customWidth="1"/>
    <col min="1594" max="1831" width="9" style="40"/>
    <col min="1832" max="1832" width="1.75" style="40" customWidth="1"/>
    <col min="1833" max="1833" width="2.5" style="40" customWidth="1"/>
    <col min="1834" max="1834" width="3.625" style="40" customWidth="1"/>
    <col min="1835" max="1835" width="2.75" style="40" customWidth="1"/>
    <col min="1836" max="1836" width="0.875" style="40" customWidth="1"/>
    <col min="1837" max="1837" width="1.25" style="40" customWidth="1"/>
    <col min="1838" max="1838" width="5.375" style="40" customWidth="1"/>
    <col min="1839" max="1839" width="6.5" style="40" customWidth="1"/>
    <col min="1840" max="1840" width="4.125" style="40" customWidth="1"/>
    <col min="1841" max="1841" width="7.875" style="40" customWidth="1"/>
    <col min="1842" max="1842" width="8.75" style="40" customWidth="1"/>
    <col min="1843" max="1846" width="6.25" style="40" customWidth="1"/>
    <col min="1847" max="1847" width="4.875" style="40" customWidth="1"/>
    <col min="1848" max="1848" width="2.5" style="40" customWidth="1"/>
    <col min="1849" max="1849" width="4.875" style="40" customWidth="1"/>
    <col min="1850" max="2087" width="9" style="40"/>
    <col min="2088" max="2088" width="1.75" style="40" customWidth="1"/>
    <col min="2089" max="2089" width="2.5" style="40" customWidth="1"/>
    <col min="2090" max="2090" width="3.625" style="40" customWidth="1"/>
    <col min="2091" max="2091" width="2.75" style="40" customWidth="1"/>
    <col min="2092" max="2092" width="0.875" style="40" customWidth="1"/>
    <col min="2093" max="2093" width="1.25" style="40" customWidth="1"/>
    <col min="2094" max="2094" width="5.375" style="40" customWidth="1"/>
    <col min="2095" max="2095" width="6.5" style="40" customWidth="1"/>
    <col min="2096" max="2096" width="4.125" style="40" customWidth="1"/>
    <col min="2097" max="2097" width="7.875" style="40" customWidth="1"/>
    <col min="2098" max="2098" width="8.75" style="40" customWidth="1"/>
    <col min="2099" max="2102" width="6.25" style="40" customWidth="1"/>
    <col min="2103" max="2103" width="4.875" style="40" customWidth="1"/>
    <col min="2104" max="2104" width="2.5" style="40" customWidth="1"/>
    <col min="2105" max="2105" width="4.875" style="40" customWidth="1"/>
    <col min="2106" max="2343" width="9" style="40"/>
    <col min="2344" max="2344" width="1.75" style="40" customWidth="1"/>
    <col min="2345" max="2345" width="2.5" style="40" customWidth="1"/>
    <col min="2346" max="2346" width="3.625" style="40" customWidth="1"/>
    <col min="2347" max="2347" width="2.75" style="40" customWidth="1"/>
    <col min="2348" max="2348" width="0.875" style="40" customWidth="1"/>
    <col min="2349" max="2349" width="1.25" style="40" customWidth="1"/>
    <col min="2350" max="2350" width="5.375" style="40" customWidth="1"/>
    <col min="2351" max="2351" width="6.5" style="40" customWidth="1"/>
    <col min="2352" max="2352" width="4.125" style="40" customWidth="1"/>
    <col min="2353" max="2353" width="7.875" style="40" customWidth="1"/>
    <col min="2354" max="2354" width="8.75" style="40" customWidth="1"/>
    <col min="2355" max="2358" width="6.25" style="40" customWidth="1"/>
    <col min="2359" max="2359" width="4.875" style="40" customWidth="1"/>
    <col min="2360" max="2360" width="2.5" style="40" customWidth="1"/>
    <col min="2361" max="2361" width="4.875" style="40" customWidth="1"/>
    <col min="2362" max="2599" width="9" style="40"/>
    <col min="2600" max="2600" width="1.75" style="40" customWidth="1"/>
    <col min="2601" max="2601" width="2.5" style="40" customWidth="1"/>
    <col min="2602" max="2602" width="3.625" style="40" customWidth="1"/>
    <col min="2603" max="2603" width="2.75" style="40" customWidth="1"/>
    <col min="2604" max="2604" width="0.875" style="40" customWidth="1"/>
    <col min="2605" max="2605" width="1.25" style="40" customWidth="1"/>
    <col min="2606" max="2606" width="5.375" style="40" customWidth="1"/>
    <col min="2607" max="2607" width="6.5" style="40" customWidth="1"/>
    <col min="2608" max="2608" width="4.125" style="40" customWidth="1"/>
    <col min="2609" max="2609" width="7.875" style="40" customWidth="1"/>
    <col min="2610" max="2610" width="8.75" style="40" customWidth="1"/>
    <col min="2611" max="2614" width="6.25" style="40" customWidth="1"/>
    <col min="2615" max="2615" width="4.875" style="40" customWidth="1"/>
    <col min="2616" max="2616" width="2.5" style="40" customWidth="1"/>
    <col min="2617" max="2617" width="4.875" style="40" customWidth="1"/>
    <col min="2618" max="2855" width="9" style="40"/>
    <col min="2856" max="2856" width="1.75" style="40" customWidth="1"/>
    <col min="2857" max="2857" width="2.5" style="40" customWidth="1"/>
    <col min="2858" max="2858" width="3.625" style="40" customWidth="1"/>
    <col min="2859" max="2859" width="2.75" style="40" customWidth="1"/>
    <col min="2860" max="2860" width="0.875" style="40" customWidth="1"/>
    <col min="2861" max="2861" width="1.25" style="40" customWidth="1"/>
    <col min="2862" max="2862" width="5.375" style="40" customWidth="1"/>
    <col min="2863" max="2863" width="6.5" style="40" customWidth="1"/>
    <col min="2864" max="2864" width="4.125" style="40" customWidth="1"/>
    <col min="2865" max="2865" width="7.875" style="40" customWidth="1"/>
    <col min="2866" max="2866" width="8.75" style="40" customWidth="1"/>
    <col min="2867" max="2870" width="6.25" style="40" customWidth="1"/>
    <col min="2871" max="2871" width="4.875" style="40" customWidth="1"/>
    <col min="2872" max="2872" width="2.5" style="40" customWidth="1"/>
    <col min="2873" max="2873" width="4.875" style="40" customWidth="1"/>
    <col min="2874" max="3111" width="9" style="40"/>
    <col min="3112" max="3112" width="1.75" style="40" customWidth="1"/>
    <col min="3113" max="3113" width="2.5" style="40" customWidth="1"/>
    <col min="3114" max="3114" width="3.625" style="40" customWidth="1"/>
    <col min="3115" max="3115" width="2.75" style="40" customWidth="1"/>
    <col min="3116" max="3116" width="0.875" style="40" customWidth="1"/>
    <col min="3117" max="3117" width="1.25" style="40" customWidth="1"/>
    <col min="3118" max="3118" width="5.375" style="40" customWidth="1"/>
    <col min="3119" max="3119" width="6.5" style="40" customWidth="1"/>
    <col min="3120" max="3120" width="4.125" style="40" customWidth="1"/>
    <col min="3121" max="3121" width="7.875" style="40" customWidth="1"/>
    <col min="3122" max="3122" width="8.75" style="40" customWidth="1"/>
    <col min="3123" max="3126" width="6.25" style="40" customWidth="1"/>
    <col min="3127" max="3127" width="4.875" style="40" customWidth="1"/>
    <col min="3128" max="3128" width="2.5" style="40" customWidth="1"/>
    <col min="3129" max="3129" width="4.875" style="40" customWidth="1"/>
    <col min="3130" max="3367" width="9" style="40"/>
    <col min="3368" max="3368" width="1.75" style="40" customWidth="1"/>
    <col min="3369" max="3369" width="2.5" style="40" customWidth="1"/>
    <col min="3370" max="3370" width="3.625" style="40" customWidth="1"/>
    <col min="3371" max="3371" width="2.75" style="40" customWidth="1"/>
    <col min="3372" max="3372" width="0.875" style="40" customWidth="1"/>
    <col min="3373" max="3373" width="1.25" style="40" customWidth="1"/>
    <col min="3374" max="3374" width="5.375" style="40" customWidth="1"/>
    <col min="3375" max="3375" width="6.5" style="40" customWidth="1"/>
    <col min="3376" max="3376" width="4.125" style="40" customWidth="1"/>
    <col min="3377" max="3377" width="7.875" style="40" customWidth="1"/>
    <col min="3378" max="3378" width="8.75" style="40" customWidth="1"/>
    <col min="3379" max="3382" width="6.25" style="40" customWidth="1"/>
    <col min="3383" max="3383" width="4.875" style="40" customWidth="1"/>
    <col min="3384" max="3384" width="2.5" style="40" customWidth="1"/>
    <col min="3385" max="3385" width="4.875" style="40" customWidth="1"/>
    <col min="3386" max="3623" width="9" style="40"/>
    <col min="3624" max="3624" width="1.75" style="40" customWidth="1"/>
    <col min="3625" max="3625" width="2.5" style="40" customWidth="1"/>
    <col min="3626" max="3626" width="3.625" style="40" customWidth="1"/>
    <col min="3627" max="3627" width="2.75" style="40" customWidth="1"/>
    <col min="3628" max="3628" width="0.875" style="40" customWidth="1"/>
    <col min="3629" max="3629" width="1.25" style="40" customWidth="1"/>
    <col min="3630" max="3630" width="5.375" style="40" customWidth="1"/>
    <col min="3631" max="3631" width="6.5" style="40" customWidth="1"/>
    <col min="3632" max="3632" width="4.125" style="40" customWidth="1"/>
    <col min="3633" max="3633" width="7.875" style="40" customWidth="1"/>
    <col min="3634" max="3634" width="8.75" style="40" customWidth="1"/>
    <col min="3635" max="3638" width="6.25" style="40" customWidth="1"/>
    <col min="3639" max="3639" width="4.875" style="40" customWidth="1"/>
    <col min="3640" max="3640" width="2.5" style="40" customWidth="1"/>
    <col min="3641" max="3641" width="4.875" style="40" customWidth="1"/>
    <col min="3642" max="3879" width="9" style="40"/>
    <col min="3880" max="3880" width="1.75" style="40" customWidth="1"/>
    <col min="3881" max="3881" width="2.5" style="40" customWidth="1"/>
    <col min="3882" max="3882" width="3.625" style="40" customWidth="1"/>
    <col min="3883" max="3883" width="2.75" style="40" customWidth="1"/>
    <col min="3884" max="3884" width="0.875" style="40" customWidth="1"/>
    <col min="3885" max="3885" width="1.25" style="40" customWidth="1"/>
    <col min="3886" max="3886" width="5.375" style="40" customWidth="1"/>
    <col min="3887" max="3887" width="6.5" style="40" customWidth="1"/>
    <col min="3888" max="3888" width="4.125" style="40" customWidth="1"/>
    <col min="3889" max="3889" width="7.875" style="40" customWidth="1"/>
    <col min="3890" max="3890" width="8.75" style="40" customWidth="1"/>
    <col min="3891" max="3894" width="6.25" style="40" customWidth="1"/>
    <col min="3895" max="3895" width="4.875" style="40" customWidth="1"/>
    <col min="3896" max="3896" width="2.5" style="40" customWidth="1"/>
    <col min="3897" max="3897" width="4.875" style="40" customWidth="1"/>
    <col min="3898" max="4135" width="9" style="40"/>
    <col min="4136" max="4136" width="1.75" style="40" customWidth="1"/>
    <col min="4137" max="4137" width="2.5" style="40" customWidth="1"/>
    <col min="4138" max="4138" width="3.625" style="40" customWidth="1"/>
    <col min="4139" max="4139" width="2.75" style="40" customWidth="1"/>
    <col min="4140" max="4140" width="0.875" style="40" customWidth="1"/>
    <col min="4141" max="4141" width="1.25" style="40" customWidth="1"/>
    <col min="4142" max="4142" width="5.375" style="40" customWidth="1"/>
    <col min="4143" max="4143" width="6.5" style="40" customWidth="1"/>
    <col min="4144" max="4144" width="4.125" style="40" customWidth="1"/>
    <col min="4145" max="4145" width="7.875" style="40" customWidth="1"/>
    <col min="4146" max="4146" width="8.75" style="40" customWidth="1"/>
    <col min="4147" max="4150" width="6.25" style="40" customWidth="1"/>
    <col min="4151" max="4151" width="4.875" style="40" customWidth="1"/>
    <col min="4152" max="4152" width="2.5" style="40" customWidth="1"/>
    <col min="4153" max="4153" width="4.875" style="40" customWidth="1"/>
    <col min="4154" max="4391" width="9" style="40"/>
    <col min="4392" max="4392" width="1.75" style="40" customWidth="1"/>
    <col min="4393" max="4393" width="2.5" style="40" customWidth="1"/>
    <col min="4394" max="4394" width="3.625" style="40" customWidth="1"/>
    <col min="4395" max="4395" width="2.75" style="40" customWidth="1"/>
    <col min="4396" max="4396" width="0.875" style="40" customWidth="1"/>
    <col min="4397" max="4397" width="1.25" style="40" customWidth="1"/>
    <col min="4398" max="4398" width="5.375" style="40" customWidth="1"/>
    <col min="4399" max="4399" width="6.5" style="40" customWidth="1"/>
    <col min="4400" max="4400" width="4.125" style="40" customWidth="1"/>
    <col min="4401" max="4401" width="7.875" style="40" customWidth="1"/>
    <col min="4402" max="4402" width="8.75" style="40" customWidth="1"/>
    <col min="4403" max="4406" width="6.25" style="40" customWidth="1"/>
    <col min="4407" max="4407" width="4.875" style="40" customWidth="1"/>
    <col min="4408" max="4408" width="2.5" style="40" customWidth="1"/>
    <col min="4409" max="4409" width="4.875" style="40" customWidth="1"/>
    <col min="4410" max="4647" width="9" style="40"/>
    <col min="4648" max="4648" width="1.75" style="40" customWidth="1"/>
    <col min="4649" max="4649" width="2.5" style="40" customWidth="1"/>
    <col min="4650" max="4650" width="3.625" style="40" customWidth="1"/>
    <col min="4651" max="4651" width="2.75" style="40" customWidth="1"/>
    <col min="4652" max="4652" width="0.875" style="40" customWidth="1"/>
    <col min="4653" max="4653" width="1.25" style="40" customWidth="1"/>
    <col min="4654" max="4654" width="5.375" style="40" customWidth="1"/>
    <col min="4655" max="4655" width="6.5" style="40" customWidth="1"/>
    <col min="4656" max="4656" width="4.125" style="40" customWidth="1"/>
    <col min="4657" max="4657" width="7.875" style="40" customWidth="1"/>
    <col min="4658" max="4658" width="8.75" style="40" customWidth="1"/>
    <col min="4659" max="4662" width="6.25" style="40" customWidth="1"/>
    <col min="4663" max="4663" width="4.875" style="40" customWidth="1"/>
    <col min="4664" max="4664" width="2.5" style="40" customWidth="1"/>
    <col min="4665" max="4665" width="4.875" style="40" customWidth="1"/>
    <col min="4666" max="4903" width="9" style="40"/>
    <col min="4904" max="4904" width="1.75" style="40" customWidth="1"/>
    <col min="4905" max="4905" width="2.5" style="40" customWidth="1"/>
    <col min="4906" max="4906" width="3.625" style="40" customWidth="1"/>
    <col min="4907" max="4907" width="2.75" style="40" customWidth="1"/>
    <col min="4908" max="4908" width="0.875" style="40" customWidth="1"/>
    <col min="4909" max="4909" width="1.25" style="40" customWidth="1"/>
    <col min="4910" max="4910" width="5.375" style="40" customWidth="1"/>
    <col min="4911" max="4911" width="6.5" style="40" customWidth="1"/>
    <col min="4912" max="4912" width="4.125" style="40" customWidth="1"/>
    <col min="4913" max="4913" width="7.875" style="40" customWidth="1"/>
    <col min="4914" max="4914" width="8.75" style="40" customWidth="1"/>
    <col min="4915" max="4918" width="6.25" style="40" customWidth="1"/>
    <col min="4919" max="4919" width="4.875" style="40" customWidth="1"/>
    <col min="4920" max="4920" width="2.5" style="40" customWidth="1"/>
    <col min="4921" max="4921" width="4.875" style="40" customWidth="1"/>
    <col min="4922" max="5159" width="9" style="40"/>
    <col min="5160" max="5160" width="1.75" style="40" customWidth="1"/>
    <col min="5161" max="5161" width="2.5" style="40" customWidth="1"/>
    <col min="5162" max="5162" width="3.625" style="40" customWidth="1"/>
    <col min="5163" max="5163" width="2.75" style="40" customWidth="1"/>
    <col min="5164" max="5164" width="0.875" style="40" customWidth="1"/>
    <col min="5165" max="5165" width="1.25" style="40" customWidth="1"/>
    <col min="5166" max="5166" width="5.375" style="40" customWidth="1"/>
    <col min="5167" max="5167" width="6.5" style="40" customWidth="1"/>
    <col min="5168" max="5168" width="4.125" style="40" customWidth="1"/>
    <col min="5169" max="5169" width="7.875" style="40" customWidth="1"/>
    <col min="5170" max="5170" width="8.75" style="40" customWidth="1"/>
    <col min="5171" max="5174" width="6.25" style="40" customWidth="1"/>
    <col min="5175" max="5175" width="4.875" style="40" customWidth="1"/>
    <col min="5176" max="5176" width="2.5" style="40" customWidth="1"/>
    <col min="5177" max="5177" width="4.875" style="40" customWidth="1"/>
    <col min="5178" max="5415" width="9" style="40"/>
    <col min="5416" max="5416" width="1.75" style="40" customWidth="1"/>
    <col min="5417" max="5417" width="2.5" style="40" customWidth="1"/>
    <col min="5418" max="5418" width="3.625" style="40" customWidth="1"/>
    <col min="5419" max="5419" width="2.75" style="40" customWidth="1"/>
    <col min="5420" max="5420" width="0.875" style="40" customWidth="1"/>
    <col min="5421" max="5421" width="1.25" style="40" customWidth="1"/>
    <col min="5422" max="5422" width="5.375" style="40" customWidth="1"/>
    <col min="5423" max="5423" width="6.5" style="40" customWidth="1"/>
    <col min="5424" max="5424" width="4.125" style="40" customWidth="1"/>
    <col min="5425" max="5425" width="7.875" style="40" customWidth="1"/>
    <col min="5426" max="5426" width="8.75" style="40" customWidth="1"/>
    <col min="5427" max="5430" width="6.25" style="40" customWidth="1"/>
    <col min="5431" max="5431" width="4.875" style="40" customWidth="1"/>
    <col min="5432" max="5432" width="2.5" style="40" customWidth="1"/>
    <col min="5433" max="5433" width="4.875" style="40" customWidth="1"/>
    <col min="5434" max="5671" width="9" style="40"/>
    <col min="5672" max="5672" width="1.75" style="40" customWidth="1"/>
    <col min="5673" max="5673" width="2.5" style="40" customWidth="1"/>
    <col min="5674" max="5674" width="3.625" style="40" customWidth="1"/>
    <col min="5675" max="5675" width="2.75" style="40" customWidth="1"/>
    <col min="5676" max="5676" width="0.875" style="40" customWidth="1"/>
    <col min="5677" max="5677" width="1.25" style="40" customWidth="1"/>
    <col min="5678" max="5678" width="5.375" style="40" customWidth="1"/>
    <col min="5679" max="5679" width="6.5" style="40" customWidth="1"/>
    <col min="5680" max="5680" width="4.125" style="40" customWidth="1"/>
    <col min="5681" max="5681" width="7.875" style="40" customWidth="1"/>
    <col min="5682" max="5682" width="8.75" style="40" customWidth="1"/>
    <col min="5683" max="5686" width="6.25" style="40" customWidth="1"/>
    <col min="5687" max="5687" width="4.875" style="40" customWidth="1"/>
    <col min="5688" max="5688" width="2.5" style="40" customWidth="1"/>
    <col min="5689" max="5689" width="4.875" style="40" customWidth="1"/>
    <col min="5690" max="5927" width="9" style="40"/>
    <col min="5928" max="5928" width="1.75" style="40" customWidth="1"/>
    <col min="5929" max="5929" width="2.5" style="40" customWidth="1"/>
    <col min="5930" max="5930" width="3.625" style="40" customWidth="1"/>
    <col min="5931" max="5931" width="2.75" style="40" customWidth="1"/>
    <col min="5932" max="5932" width="0.875" style="40" customWidth="1"/>
    <col min="5933" max="5933" width="1.25" style="40" customWidth="1"/>
    <col min="5934" max="5934" width="5.375" style="40" customWidth="1"/>
    <col min="5935" max="5935" width="6.5" style="40" customWidth="1"/>
    <col min="5936" max="5936" width="4.125" style="40" customWidth="1"/>
    <col min="5937" max="5937" width="7.875" style="40" customWidth="1"/>
    <col min="5938" max="5938" width="8.75" style="40" customWidth="1"/>
    <col min="5939" max="5942" width="6.25" style="40" customWidth="1"/>
    <col min="5943" max="5943" width="4.875" style="40" customWidth="1"/>
    <col min="5944" max="5944" width="2.5" style="40" customWidth="1"/>
    <col min="5945" max="5945" width="4.875" style="40" customWidth="1"/>
    <col min="5946" max="6183" width="9" style="40"/>
    <col min="6184" max="6184" width="1.75" style="40" customWidth="1"/>
    <col min="6185" max="6185" width="2.5" style="40" customWidth="1"/>
    <col min="6186" max="6186" width="3.625" style="40" customWidth="1"/>
    <col min="6187" max="6187" width="2.75" style="40" customWidth="1"/>
    <col min="6188" max="6188" width="0.875" style="40" customWidth="1"/>
    <col min="6189" max="6189" width="1.25" style="40" customWidth="1"/>
    <col min="6190" max="6190" width="5.375" style="40" customWidth="1"/>
    <col min="6191" max="6191" width="6.5" style="40" customWidth="1"/>
    <col min="6192" max="6192" width="4.125" style="40" customWidth="1"/>
    <col min="6193" max="6193" width="7.875" style="40" customWidth="1"/>
    <col min="6194" max="6194" width="8.75" style="40" customWidth="1"/>
    <col min="6195" max="6198" width="6.25" style="40" customWidth="1"/>
    <col min="6199" max="6199" width="4.875" style="40" customWidth="1"/>
    <col min="6200" max="6200" width="2.5" style="40" customWidth="1"/>
    <col min="6201" max="6201" width="4.875" style="40" customWidth="1"/>
    <col min="6202" max="6439" width="9" style="40"/>
    <col min="6440" max="6440" width="1.75" style="40" customWidth="1"/>
    <col min="6441" max="6441" width="2.5" style="40" customWidth="1"/>
    <col min="6442" max="6442" width="3.625" style="40" customWidth="1"/>
    <col min="6443" max="6443" width="2.75" style="40" customWidth="1"/>
    <col min="6444" max="6444" width="0.875" style="40" customWidth="1"/>
    <col min="6445" max="6445" width="1.25" style="40" customWidth="1"/>
    <col min="6446" max="6446" width="5.375" style="40" customWidth="1"/>
    <col min="6447" max="6447" width="6.5" style="40" customWidth="1"/>
    <col min="6448" max="6448" width="4.125" style="40" customWidth="1"/>
    <col min="6449" max="6449" width="7.875" style="40" customWidth="1"/>
    <col min="6450" max="6450" width="8.75" style="40" customWidth="1"/>
    <col min="6451" max="6454" width="6.25" style="40" customWidth="1"/>
    <col min="6455" max="6455" width="4.875" style="40" customWidth="1"/>
    <col min="6456" max="6456" width="2.5" style="40" customWidth="1"/>
    <col min="6457" max="6457" width="4.875" style="40" customWidth="1"/>
    <col min="6458" max="6695" width="9" style="40"/>
    <col min="6696" max="6696" width="1.75" style="40" customWidth="1"/>
    <col min="6697" max="6697" width="2.5" style="40" customWidth="1"/>
    <col min="6698" max="6698" width="3.625" style="40" customWidth="1"/>
    <col min="6699" max="6699" width="2.75" style="40" customWidth="1"/>
    <col min="6700" max="6700" width="0.875" style="40" customWidth="1"/>
    <col min="6701" max="6701" width="1.25" style="40" customWidth="1"/>
    <col min="6702" max="6702" width="5.375" style="40" customWidth="1"/>
    <col min="6703" max="6703" width="6.5" style="40" customWidth="1"/>
    <col min="6704" max="6704" width="4.125" style="40" customWidth="1"/>
    <col min="6705" max="6705" width="7.875" style="40" customWidth="1"/>
    <col min="6706" max="6706" width="8.75" style="40" customWidth="1"/>
    <col min="6707" max="6710" width="6.25" style="40" customWidth="1"/>
    <col min="6711" max="6711" width="4.875" style="40" customWidth="1"/>
    <col min="6712" max="6712" width="2.5" style="40" customWidth="1"/>
    <col min="6713" max="6713" width="4.875" style="40" customWidth="1"/>
    <col min="6714" max="6951" width="9" style="40"/>
    <col min="6952" max="6952" width="1.75" style="40" customWidth="1"/>
    <col min="6953" max="6953" width="2.5" style="40" customWidth="1"/>
    <col min="6954" max="6954" width="3.625" style="40" customWidth="1"/>
    <col min="6955" max="6955" width="2.75" style="40" customWidth="1"/>
    <col min="6956" max="6956" width="0.875" style="40" customWidth="1"/>
    <col min="6957" max="6957" width="1.25" style="40" customWidth="1"/>
    <col min="6958" max="6958" width="5.375" style="40" customWidth="1"/>
    <col min="6959" max="6959" width="6.5" style="40" customWidth="1"/>
    <col min="6960" max="6960" width="4.125" style="40" customWidth="1"/>
    <col min="6961" max="6961" width="7.875" style="40" customWidth="1"/>
    <col min="6962" max="6962" width="8.75" style="40" customWidth="1"/>
    <col min="6963" max="6966" width="6.25" style="40" customWidth="1"/>
    <col min="6967" max="6967" width="4.875" style="40" customWidth="1"/>
    <col min="6968" max="6968" width="2.5" style="40" customWidth="1"/>
    <col min="6969" max="6969" width="4.875" style="40" customWidth="1"/>
    <col min="6970" max="7207" width="9" style="40"/>
    <col min="7208" max="7208" width="1.75" style="40" customWidth="1"/>
    <col min="7209" max="7209" width="2.5" style="40" customWidth="1"/>
    <col min="7210" max="7210" width="3.625" style="40" customWidth="1"/>
    <col min="7211" max="7211" width="2.75" style="40" customWidth="1"/>
    <col min="7212" max="7212" width="0.875" style="40" customWidth="1"/>
    <col min="7213" max="7213" width="1.25" style="40" customWidth="1"/>
    <col min="7214" max="7214" width="5.375" style="40" customWidth="1"/>
    <col min="7215" max="7215" width="6.5" style="40" customWidth="1"/>
    <col min="7216" max="7216" width="4.125" style="40" customWidth="1"/>
    <col min="7217" max="7217" width="7.875" style="40" customWidth="1"/>
    <col min="7218" max="7218" width="8.75" style="40" customWidth="1"/>
    <col min="7219" max="7222" width="6.25" style="40" customWidth="1"/>
    <col min="7223" max="7223" width="4.875" style="40" customWidth="1"/>
    <col min="7224" max="7224" width="2.5" style="40" customWidth="1"/>
    <col min="7225" max="7225" width="4.875" style="40" customWidth="1"/>
    <col min="7226" max="7463" width="9" style="40"/>
    <col min="7464" max="7464" width="1.75" style="40" customWidth="1"/>
    <col min="7465" max="7465" width="2.5" style="40" customWidth="1"/>
    <col min="7466" max="7466" width="3.625" style="40" customWidth="1"/>
    <col min="7467" max="7467" width="2.75" style="40" customWidth="1"/>
    <col min="7468" max="7468" width="0.875" style="40" customWidth="1"/>
    <col min="7469" max="7469" width="1.25" style="40" customWidth="1"/>
    <col min="7470" max="7470" width="5.375" style="40" customWidth="1"/>
    <col min="7471" max="7471" width="6.5" style="40" customWidth="1"/>
    <col min="7472" max="7472" width="4.125" style="40" customWidth="1"/>
    <col min="7473" max="7473" width="7.875" style="40" customWidth="1"/>
    <col min="7474" max="7474" width="8.75" style="40" customWidth="1"/>
    <col min="7475" max="7478" width="6.25" style="40" customWidth="1"/>
    <col min="7479" max="7479" width="4.875" style="40" customWidth="1"/>
    <col min="7480" max="7480" width="2.5" style="40" customWidth="1"/>
    <col min="7481" max="7481" width="4.875" style="40" customWidth="1"/>
    <col min="7482" max="7719" width="9" style="40"/>
    <col min="7720" max="7720" width="1.75" style="40" customWidth="1"/>
    <col min="7721" max="7721" width="2.5" style="40" customWidth="1"/>
    <col min="7722" max="7722" width="3.625" style="40" customWidth="1"/>
    <col min="7723" max="7723" width="2.75" style="40" customWidth="1"/>
    <col min="7724" max="7724" width="0.875" style="40" customWidth="1"/>
    <col min="7725" max="7725" width="1.25" style="40" customWidth="1"/>
    <col min="7726" max="7726" width="5.375" style="40" customWidth="1"/>
    <col min="7727" max="7727" width="6.5" style="40" customWidth="1"/>
    <col min="7728" max="7728" width="4.125" style="40" customWidth="1"/>
    <col min="7729" max="7729" width="7.875" style="40" customWidth="1"/>
    <col min="7730" max="7730" width="8.75" style="40" customWidth="1"/>
    <col min="7731" max="7734" width="6.25" style="40" customWidth="1"/>
    <col min="7735" max="7735" width="4.875" style="40" customWidth="1"/>
    <col min="7736" max="7736" width="2.5" style="40" customWidth="1"/>
    <col min="7737" max="7737" width="4.875" style="40" customWidth="1"/>
    <col min="7738" max="7975" width="9" style="40"/>
    <col min="7976" max="7976" width="1.75" style="40" customWidth="1"/>
    <col min="7977" max="7977" width="2.5" style="40" customWidth="1"/>
    <col min="7978" max="7978" width="3.625" style="40" customWidth="1"/>
    <col min="7979" max="7979" width="2.75" style="40" customWidth="1"/>
    <col min="7980" max="7980" width="0.875" style="40" customWidth="1"/>
    <col min="7981" max="7981" width="1.25" style="40" customWidth="1"/>
    <col min="7982" max="7982" width="5.375" style="40" customWidth="1"/>
    <col min="7983" max="7983" width="6.5" style="40" customWidth="1"/>
    <col min="7984" max="7984" width="4.125" style="40" customWidth="1"/>
    <col min="7985" max="7985" width="7.875" style="40" customWidth="1"/>
    <col min="7986" max="7986" width="8.75" style="40" customWidth="1"/>
    <col min="7987" max="7990" width="6.25" style="40" customWidth="1"/>
    <col min="7991" max="7991" width="4.875" style="40" customWidth="1"/>
    <col min="7992" max="7992" width="2.5" style="40" customWidth="1"/>
    <col min="7993" max="7993" width="4.875" style="40" customWidth="1"/>
    <col min="7994" max="8231" width="9" style="40"/>
    <col min="8232" max="8232" width="1.75" style="40" customWidth="1"/>
    <col min="8233" max="8233" width="2.5" style="40" customWidth="1"/>
    <col min="8234" max="8234" width="3.625" style="40" customWidth="1"/>
    <col min="8235" max="8235" width="2.75" style="40" customWidth="1"/>
    <col min="8236" max="8236" width="0.875" style="40" customWidth="1"/>
    <col min="8237" max="8237" width="1.25" style="40" customWidth="1"/>
    <col min="8238" max="8238" width="5.375" style="40" customWidth="1"/>
    <col min="8239" max="8239" width="6.5" style="40" customWidth="1"/>
    <col min="8240" max="8240" width="4.125" style="40" customWidth="1"/>
    <col min="8241" max="8241" width="7.875" style="40" customWidth="1"/>
    <col min="8242" max="8242" width="8.75" style="40" customWidth="1"/>
    <col min="8243" max="8246" width="6.25" style="40" customWidth="1"/>
    <col min="8247" max="8247" width="4.875" style="40" customWidth="1"/>
    <col min="8248" max="8248" width="2.5" style="40" customWidth="1"/>
    <col min="8249" max="8249" width="4.875" style="40" customWidth="1"/>
    <col min="8250" max="8487" width="9" style="40"/>
    <col min="8488" max="8488" width="1.75" style="40" customWidth="1"/>
    <col min="8489" max="8489" width="2.5" style="40" customWidth="1"/>
    <col min="8490" max="8490" width="3.625" style="40" customWidth="1"/>
    <col min="8491" max="8491" width="2.75" style="40" customWidth="1"/>
    <col min="8492" max="8492" width="0.875" style="40" customWidth="1"/>
    <col min="8493" max="8493" width="1.25" style="40" customWidth="1"/>
    <col min="8494" max="8494" width="5.375" style="40" customWidth="1"/>
    <col min="8495" max="8495" width="6.5" style="40" customWidth="1"/>
    <col min="8496" max="8496" width="4.125" style="40" customWidth="1"/>
    <col min="8497" max="8497" width="7.875" style="40" customWidth="1"/>
    <col min="8498" max="8498" width="8.75" style="40" customWidth="1"/>
    <col min="8499" max="8502" width="6.25" style="40" customWidth="1"/>
    <col min="8503" max="8503" width="4.875" style="40" customWidth="1"/>
    <col min="8504" max="8504" width="2.5" style="40" customWidth="1"/>
    <col min="8505" max="8505" width="4.875" style="40" customWidth="1"/>
    <col min="8506" max="8743" width="9" style="40"/>
    <col min="8744" max="8744" width="1.75" style="40" customWidth="1"/>
    <col min="8745" max="8745" width="2.5" style="40" customWidth="1"/>
    <col min="8746" max="8746" width="3.625" style="40" customWidth="1"/>
    <col min="8747" max="8747" width="2.75" style="40" customWidth="1"/>
    <col min="8748" max="8748" width="0.875" style="40" customWidth="1"/>
    <col min="8749" max="8749" width="1.25" style="40" customWidth="1"/>
    <col min="8750" max="8750" width="5.375" style="40" customWidth="1"/>
    <col min="8751" max="8751" width="6.5" style="40" customWidth="1"/>
    <col min="8752" max="8752" width="4.125" style="40" customWidth="1"/>
    <col min="8753" max="8753" width="7.875" style="40" customWidth="1"/>
    <col min="8754" max="8754" width="8.75" style="40" customWidth="1"/>
    <col min="8755" max="8758" width="6.25" style="40" customWidth="1"/>
    <col min="8759" max="8759" width="4.875" style="40" customWidth="1"/>
    <col min="8760" max="8760" width="2.5" style="40" customWidth="1"/>
    <col min="8761" max="8761" width="4.875" style="40" customWidth="1"/>
    <col min="8762" max="8999" width="9" style="40"/>
    <col min="9000" max="9000" width="1.75" style="40" customWidth="1"/>
    <col min="9001" max="9001" width="2.5" style="40" customWidth="1"/>
    <col min="9002" max="9002" width="3.625" style="40" customWidth="1"/>
    <col min="9003" max="9003" width="2.75" style="40" customWidth="1"/>
    <col min="9004" max="9004" width="0.875" style="40" customWidth="1"/>
    <col min="9005" max="9005" width="1.25" style="40" customWidth="1"/>
    <col min="9006" max="9006" width="5.375" style="40" customWidth="1"/>
    <col min="9007" max="9007" width="6.5" style="40" customWidth="1"/>
    <col min="9008" max="9008" width="4.125" style="40" customWidth="1"/>
    <col min="9009" max="9009" width="7.875" style="40" customWidth="1"/>
    <col min="9010" max="9010" width="8.75" style="40" customWidth="1"/>
    <col min="9011" max="9014" width="6.25" style="40" customWidth="1"/>
    <col min="9015" max="9015" width="4.875" style="40" customWidth="1"/>
    <col min="9016" max="9016" width="2.5" style="40" customWidth="1"/>
    <col min="9017" max="9017" width="4.875" style="40" customWidth="1"/>
    <col min="9018" max="9255" width="9" style="40"/>
    <col min="9256" max="9256" width="1.75" style="40" customWidth="1"/>
    <col min="9257" max="9257" width="2.5" style="40" customWidth="1"/>
    <col min="9258" max="9258" width="3.625" style="40" customWidth="1"/>
    <col min="9259" max="9259" width="2.75" style="40" customWidth="1"/>
    <col min="9260" max="9260" width="0.875" style="40" customWidth="1"/>
    <col min="9261" max="9261" width="1.25" style="40" customWidth="1"/>
    <col min="9262" max="9262" width="5.375" style="40" customWidth="1"/>
    <col min="9263" max="9263" width="6.5" style="40" customWidth="1"/>
    <col min="9264" max="9264" width="4.125" style="40" customWidth="1"/>
    <col min="9265" max="9265" width="7.875" style="40" customWidth="1"/>
    <col min="9266" max="9266" width="8.75" style="40" customWidth="1"/>
    <col min="9267" max="9270" width="6.25" style="40" customWidth="1"/>
    <col min="9271" max="9271" width="4.875" style="40" customWidth="1"/>
    <col min="9272" max="9272" width="2.5" style="40" customWidth="1"/>
    <col min="9273" max="9273" width="4.875" style="40" customWidth="1"/>
    <col min="9274" max="9511" width="9" style="40"/>
    <col min="9512" max="9512" width="1.75" style="40" customWidth="1"/>
    <col min="9513" max="9513" width="2.5" style="40" customWidth="1"/>
    <col min="9514" max="9514" width="3.625" style="40" customWidth="1"/>
    <col min="9515" max="9515" width="2.75" style="40" customWidth="1"/>
    <col min="9516" max="9516" width="0.875" style="40" customWidth="1"/>
    <col min="9517" max="9517" width="1.25" style="40" customWidth="1"/>
    <col min="9518" max="9518" width="5.375" style="40" customWidth="1"/>
    <col min="9519" max="9519" width="6.5" style="40" customWidth="1"/>
    <col min="9520" max="9520" width="4.125" style="40" customWidth="1"/>
    <col min="9521" max="9521" width="7.875" style="40" customWidth="1"/>
    <col min="9522" max="9522" width="8.75" style="40" customWidth="1"/>
    <col min="9523" max="9526" width="6.25" style="40" customWidth="1"/>
    <col min="9527" max="9527" width="4.875" style="40" customWidth="1"/>
    <col min="9528" max="9528" width="2.5" style="40" customWidth="1"/>
    <col min="9529" max="9529" width="4.875" style="40" customWidth="1"/>
    <col min="9530" max="9767" width="9" style="40"/>
    <col min="9768" max="9768" width="1.75" style="40" customWidth="1"/>
    <col min="9769" max="9769" width="2.5" style="40" customWidth="1"/>
    <col min="9770" max="9770" width="3.625" style="40" customWidth="1"/>
    <col min="9771" max="9771" width="2.75" style="40" customWidth="1"/>
    <col min="9772" max="9772" width="0.875" style="40" customWidth="1"/>
    <col min="9773" max="9773" width="1.25" style="40" customWidth="1"/>
    <col min="9774" max="9774" width="5.375" style="40" customWidth="1"/>
    <col min="9775" max="9775" width="6.5" style="40" customWidth="1"/>
    <col min="9776" max="9776" width="4.125" style="40" customWidth="1"/>
    <col min="9777" max="9777" width="7.875" style="40" customWidth="1"/>
    <col min="9778" max="9778" width="8.75" style="40" customWidth="1"/>
    <col min="9779" max="9782" width="6.25" style="40" customWidth="1"/>
    <col min="9783" max="9783" width="4.875" style="40" customWidth="1"/>
    <col min="9784" max="9784" width="2.5" style="40" customWidth="1"/>
    <col min="9785" max="9785" width="4.875" style="40" customWidth="1"/>
    <col min="9786" max="10023" width="9" style="40"/>
    <col min="10024" max="10024" width="1.75" style="40" customWidth="1"/>
    <col min="10025" max="10025" width="2.5" style="40" customWidth="1"/>
    <col min="10026" max="10026" width="3.625" style="40" customWidth="1"/>
    <col min="10027" max="10027" width="2.75" style="40" customWidth="1"/>
    <col min="10028" max="10028" width="0.875" style="40" customWidth="1"/>
    <col min="10029" max="10029" width="1.25" style="40" customWidth="1"/>
    <col min="10030" max="10030" width="5.375" style="40" customWidth="1"/>
    <col min="10031" max="10031" width="6.5" style="40" customWidth="1"/>
    <col min="10032" max="10032" width="4.125" style="40" customWidth="1"/>
    <col min="10033" max="10033" width="7.875" style="40" customWidth="1"/>
    <col min="10034" max="10034" width="8.75" style="40" customWidth="1"/>
    <col min="10035" max="10038" width="6.25" style="40" customWidth="1"/>
    <col min="10039" max="10039" width="4.875" style="40" customWidth="1"/>
    <col min="10040" max="10040" width="2.5" style="40" customWidth="1"/>
    <col min="10041" max="10041" width="4.875" style="40" customWidth="1"/>
    <col min="10042" max="10279" width="9" style="40"/>
    <col min="10280" max="10280" width="1.75" style="40" customWidth="1"/>
    <col min="10281" max="10281" width="2.5" style="40" customWidth="1"/>
    <col min="10282" max="10282" width="3.625" style="40" customWidth="1"/>
    <col min="10283" max="10283" width="2.75" style="40" customWidth="1"/>
    <col min="10284" max="10284" width="0.875" style="40" customWidth="1"/>
    <col min="10285" max="10285" width="1.25" style="40" customWidth="1"/>
    <col min="10286" max="10286" width="5.375" style="40" customWidth="1"/>
    <col min="10287" max="10287" width="6.5" style="40" customWidth="1"/>
    <col min="10288" max="10288" width="4.125" style="40" customWidth="1"/>
    <col min="10289" max="10289" width="7.875" style="40" customWidth="1"/>
    <col min="10290" max="10290" width="8.75" style="40" customWidth="1"/>
    <col min="10291" max="10294" width="6.25" style="40" customWidth="1"/>
    <col min="10295" max="10295" width="4.875" style="40" customWidth="1"/>
    <col min="10296" max="10296" width="2.5" style="40" customWidth="1"/>
    <col min="10297" max="10297" width="4.875" style="40" customWidth="1"/>
    <col min="10298" max="10535" width="9" style="40"/>
    <col min="10536" max="10536" width="1.75" style="40" customWidth="1"/>
    <col min="10537" max="10537" width="2.5" style="40" customWidth="1"/>
    <col min="10538" max="10538" width="3.625" style="40" customWidth="1"/>
    <col min="10539" max="10539" width="2.75" style="40" customWidth="1"/>
    <col min="10540" max="10540" width="0.875" style="40" customWidth="1"/>
    <col min="10541" max="10541" width="1.25" style="40" customWidth="1"/>
    <col min="10542" max="10542" width="5.375" style="40" customWidth="1"/>
    <col min="10543" max="10543" width="6.5" style="40" customWidth="1"/>
    <col min="10544" max="10544" width="4.125" style="40" customWidth="1"/>
    <col min="10545" max="10545" width="7.875" style="40" customWidth="1"/>
    <col min="10546" max="10546" width="8.75" style="40" customWidth="1"/>
    <col min="10547" max="10550" width="6.25" style="40" customWidth="1"/>
    <col min="10551" max="10551" width="4.875" style="40" customWidth="1"/>
    <col min="10552" max="10552" width="2.5" style="40" customWidth="1"/>
    <col min="10553" max="10553" width="4.875" style="40" customWidth="1"/>
    <col min="10554" max="10791" width="9" style="40"/>
    <col min="10792" max="10792" width="1.75" style="40" customWidth="1"/>
    <col min="10793" max="10793" width="2.5" style="40" customWidth="1"/>
    <col min="10794" max="10794" width="3.625" style="40" customWidth="1"/>
    <col min="10795" max="10795" width="2.75" style="40" customWidth="1"/>
    <col min="10796" max="10796" width="0.875" style="40" customWidth="1"/>
    <col min="10797" max="10797" width="1.25" style="40" customWidth="1"/>
    <col min="10798" max="10798" width="5.375" style="40" customWidth="1"/>
    <col min="10799" max="10799" width="6.5" style="40" customWidth="1"/>
    <col min="10800" max="10800" width="4.125" style="40" customWidth="1"/>
    <col min="10801" max="10801" width="7.875" style="40" customWidth="1"/>
    <col min="10802" max="10802" width="8.75" style="40" customWidth="1"/>
    <col min="10803" max="10806" width="6.25" style="40" customWidth="1"/>
    <col min="10807" max="10807" width="4.875" style="40" customWidth="1"/>
    <col min="10808" max="10808" width="2.5" style="40" customWidth="1"/>
    <col min="10809" max="10809" width="4.875" style="40" customWidth="1"/>
    <col min="10810" max="11047" width="9" style="40"/>
    <col min="11048" max="11048" width="1.75" style="40" customWidth="1"/>
    <col min="11049" max="11049" width="2.5" style="40" customWidth="1"/>
    <col min="11050" max="11050" width="3.625" style="40" customWidth="1"/>
    <col min="11051" max="11051" width="2.75" style="40" customWidth="1"/>
    <col min="11052" max="11052" width="0.875" style="40" customWidth="1"/>
    <col min="11053" max="11053" width="1.25" style="40" customWidth="1"/>
    <col min="11054" max="11054" width="5.375" style="40" customWidth="1"/>
    <col min="11055" max="11055" width="6.5" style="40" customWidth="1"/>
    <col min="11056" max="11056" width="4.125" style="40" customWidth="1"/>
    <col min="11057" max="11057" width="7.875" style="40" customWidth="1"/>
    <col min="11058" max="11058" width="8.75" style="40" customWidth="1"/>
    <col min="11059" max="11062" width="6.25" style="40" customWidth="1"/>
    <col min="11063" max="11063" width="4.875" style="40" customWidth="1"/>
    <col min="11064" max="11064" width="2.5" style="40" customWidth="1"/>
    <col min="11065" max="11065" width="4.875" style="40" customWidth="1"/>
    <col min="11066" max="11303" width="9" style="40"/>
    <col min="11304" max="11304" width="1.75" style="40" customWidth="1"/>
    <col min="11305" max="11305" width="2.5" style="40" customWidth="1"/>
    <col min="11306" max="11306" width="3.625" style="40" customWidth="1"/>
    <col min="11307" max="11307" width="2.75" style="40" customWidth="1"/>
    <col min="11308" max="11308" width="0.875" style="40" customWidth="1"/>
    <col min="11309" max="11309" width="1.25" style="40" customWidth="1"/>
    <col min="11310" max="11310" width="5.375" style="40" customWidth="1"/>
    <col min="11311" max="11311" width="6.5" style="40" customWidth="1"/>
    <col min="11312" max="11312" width="4.125" style="40" customWidth="1"/>
    <col min="11313" max="11313" width="7.875" style="40" customWidth="1"/>
    <col min="11314" max="11314" width="8.75" style="40" customWidth="1"/>
    <col min="11315" max="11318" width="6.25" style="40" customWidth="1"/>
    <col min="11319" max="11319" width="4.875" style="40" customWidth="1"/>
    <col min="11320" max="11320" width="2.5" style="40" customWidth="1"/>
    <col min="11321" max="11321" width="4.875" style="40" customWidth="1"/>
    <col min="11322" max="11559" width="9" style="40"/>
    <col min="11560" max="11560" width="1.75" style="40" customWidth="1"/>
    <col min="11561" max="11561" width="2.5" style="40" customWidth="1"/>
    <col min="11562" max="11562" width="3.625" style="40" customWidth="1"/>
    <col min="11563" max="11563" width="2.75" style="40" customWidth="1"/>
    <col min="11564" max="11564" width="0.875" style="40" customWidth="1"/>
    <col min="11565" max="11565" width="1.25" style="40" customWidth="1"/>
    <col min="11566" max="11566" width="5.375" style="40" customWidth="1"/>
    <col min="11567" max="11567" width="6.5" style="40" customWidth="1"/>
    <col min="11568" max="11568" width="4.125" style="40" customWidth="1"/>
    <col min="11569" max="11569" width="7.875" style="40" customWidth="1"/>
    <col min="11570" max="11570" width="8.75" style="40" customWidth="1"/>
    <col min="11571" max="11574" width="6.25" style="40" customWidth="1"/>
    <col min="11575" max="11575" width="4.875" style="40" customWidth="1"/>
    <col min="11576" max="11576" width="2.5" style="40" customWidth="1"/>
    <col min="11577" max="11577" width="4.875" style="40" customWidth="1"/>
    <col min="11578" max="11815" width="9" style="40"/>
    <col min="11816" max="11816" width="1.75" style="40" customWidth="1"/>
    <col min="11817" max="11817" width="2.5" style="40" customWidth="1"/>
    <col min="11818" max="11818" width="3.625" style="40" customWidth="1"/>
    <col min="11819" max="11819" width="2.75" style="40" customWidth="1"/>
    <col min="11820" max="11820" width="0.875" style="40" customWidth="1"/>
    <col min="11821" max="11821" width="1.25" style="40" customWidth="1"/>
    <col min="11822" max="11822" width="5.375" style="40" customWidth="1"/>
    <col min="11823" max="11823" width="6.5" style="40" customWidth="1"/>
    <col min="11824" max="11824" width="4.125" style="40" customWidth="1"/>
    <col min="11825" max="11825" width="7.875" style="40" customWidth="1"/>
    <col min="11826" max="11826" width="8.75" style="40" customWidth="1"/>
    <col min="11827" max="11830" width="6.25" style="40" customWidth="1"/>
    <col min="11831" max="11831" width="4.875" style="40" customWidth="1"/>
    <col min="11832" max="11832" width="2.5" style="40" customWidth="1"/>
    <col min="11833" max="11833" width="4.875" style="40" customWidth="1"/>
    <col min="11834" max="12071" width="9" style="40"/>
    <col min="12072" max="12072" width="1.75" style="40" customWidth="1"/>
    <col min="12073" max="12073" width="2.5" style="40" customWidth="1"/>
    <col min="12074" max="12074" width="3.625" style="40" customWidth="1"/>
    <col min="12075" max="12075" width="2.75" style="40" customWidth="1"/>
    <col min="12076" max="12076" width="0.875" style="40" customWidth="1"/>
    <col min="12077" max="12077" width="1.25" style="40" customWidth="1"/>
    <col min="12078" max="12078" width="5.375" style="40" customWidth="1"/>
    <col min="12079" max="12079" width="6.5" style="40" customWidth="1"/>
    <col min="12080" max="12080" width="4.125" style="40" customWidth="1"/>
    <col min="12081" max="12081" width="7.875" style="40" customWidth="1"/>
    <col min="12082" max="12082" width="8.75" style="40" customWidth="1"/>
    <col min="12083" max="12086" width="6.25" style="40" customWidth="1"/>
    <col min="12087" max="12087" width="4.875" style="40" customWidth="1"/>
    <col min="12088" max="12088" width="2.5" style="40" customWidth="1"/>
    <col min="12089" max="12089" width="4.875" style="40" customWidth="1"/>
    <col min="12090" max="12327" width="9" style="40"/>
    <col min="12328" max="12328" width="1.75" style="40" customWidth="1"/>
    <col min="12329" max="12329" width="2.5" style="40" customWidth="1"/>
    <col min="12330" max="12330" width="3.625" style="40" customWidth="1"/>
    <col min="12331" max="12331" width="2.75" style="40" customWidth="1"/>
    <col min="12332" max="12332" width="0.875" style="40" customWidth="1"/>
    <col min="12333" max="12333" width="1.25" style="40" customWidth="1"/>
    <col min="12334" max="12334" width="5.375" style="40" customWidth="1"/>
    <col min="12335" max="12335" width="6.5" style="40" customWidth="1"/>
    <col min="12336" max="12336" width="4.125" style="40" customWidth="1"/>
    <col min="12337" max="12337" width="7.875" style="40" customWidth="1"/>
    <col min="12338" max="12338" width="8.75" style="40" customWidth="1"/>
    <col min="12339" max="12342" width="6.25" style="40" customWidth="1"/>
    <col min="12343" max="12343" width="4.875" style="40" customWidth="1"/>
    <col min="12344" max="12344" width="2.5" style="40" customWidth="1"/>
    <col min="12345" max="12345" width="4.875" style="40" customWidth="1"/>
    <col min="12346" max="12583" width="9" style="40"/>
    <col min="12584" max="12584" width="1.75" style="40" customWidth="1"/>
    <col min="12585" max="12585" width="2.5" style="40" customWidth="1"/>
    <col min="12586" max="12586" width="3.625" style="40" customWidth="1"/>
    <col min="12587" max="12587" width="2.75" style="40" customWidth="1"/>
    <col min="12588" max="12588" width="0.875" style="40" customWidth="1"/>
    <col min="12589" max="12589" width="1.25" style="40" customWidth="1"/>
    <col min="12590" max="12590" width="5.375" style="40" customWidth="1"/>
    <col min="12591" max="12591" width="6.5" style="40" customWidth="1"/>
    <col min="12592" max="12592" width="4.125" style="40" customWidth="1"/>
    <col min="12593" max="12593" width="7.875" style="40" customWidth="1"/>
    <col min="12594" max="12594" width="8.75" style="40" customWidth="1"/>
    <col min="12595" max="12598" width="6.25" style="40" customWidth="1"/>
    <col min="12599" max="12599" width="4.875" style="40" customWidth="1"/>
    <col min="12600" max="12600" width="2.5" style="40" customWidth="1"/>
    <col min="12601" max="12601" width="4.875" style="40" customWidth="1"/>
    <col min="12602" max="12839" width="9" style="40"/>
    <col min="12840" max="12840" width="1.75" style="40" customWidth="1"/>
    <col min="12841" max="12841" width="2.5" style="40" customWidth="1"/>
    <col min="12842" max="12842" width="3.625" style="40" customWidth="1"/>
    <col min="12843" max="12843" width="2.75" style="40" customWidth="1"/>
    <col min="12844" max="12844" width="0.875" style="40" customWidth="1"/>
    <col min="12845" max="12845" width="1.25" style="40" customWidth="1"/>
    <col min="12846" max="12846" width="5.375" style="40" customWidth="1"/>
    <col min="12847" max="12847" width="6.5" style="40" customWidth="1"/>
    <col min="12848" max="12848" width="4.125" style="40" customWidth="1"/>
    <col min="12849" max="12849" width="7.875" style="40" customWidth="1"/>
    <col min="12850" max="12850" width="8.75" style="40" customWidth="1"/>
    <col min="12851" max="12854" width="6.25" style="40" customWidth="1"/>
    <col min="12855" max="12855" width="4.875" style="40" customWidth="1"/>
    <col min="12856" max="12856" width="2.5" style="40" customWidth="1"/>
    <col min="12857" max="12857" width="4.875" style="40" customWidth="1"/>
    <col min="12858" max="13095" width="9" style="40"/>
    <col min="13096" max="13096" width="1.75" style="40" customWidth="1"/>
    <col min="13097" max="13097" width="2.5" style="40" customWidth="1"/>
    <col min="13098" max="13098" width="3.625" style="40" customWidth="1"/>
    <col min="13099" max="13099" width="2.75" style="40" customWidth="1"/>
    <col min="13100" max="13100" width="0.875" style="40" customWidth="1"/>
    <col min="13101" max="13101" width="1.25" style="40" customWidth="1"/>
    <col min="13102" max="13102" width="5.375" style="40" customWidth="1"/>
    <col min="13103" max="13103" width="6.5" style="40" customWidth="1"/>
    <col min="13104" max="13104" width="4.125" style="40" customWidth="1"/>
    <col min="13105" max="13105" width="7.875" style="40" customWidth="1"/>
    <col min="13106" max="13106" width="8.75" style="40" customWidth="1"/>
    <col min="13107" max="13110" width="6.25" style="40" customWidth="1"/>
    <col min="13111" max="13111" width="4.875" style="40" customWidth="1"/>
    <col min="13112" max="13112" width="2.5" style="40" customWidth="1"/>
    <col min="13113" max="13113" width="4.875" style="40" customWidth="1"/>
    <col min="13114" max="13351" width="9" style="40"/>
    <col min="13352" max="13352" width="1.75" style="40" customWidth="1"/>
    <col min="13353" max="13353" width="2.5" style="40" customWidth="1"/>
    <col min="13354" max="13354" width="3.625" style="40" customWidth="1"/>
    <col min="13355" max="13355" width="2.75" style="40" customWidth="1"/>
    <col min="13356" max="13356" width="0.875" style="40" customWidth="1"/>
    <col min="13357" max="13357" width="1.25" style="40" customWidth="1"/>
    <col min="13358" max="13358" width="5.375" style="40" customWidth="1"/>
    <col min="13359" max="13359" width="6.5" style="40" customWidth="1"/>
    <col min="13360" max="13360" width="4.125" style="40" customWidth="1"/>
    <col min="13361" max="13361" width="7.875" style="40" customWidth="1"/>
    <col min="13362" max="13362" width="8.75" style="40" customWidth="1"/>
    <col min="13363" max="13366" width="6.25" style="40" customWidth="1"/>
    <col min="13367" max="13367" width="4.875" style="40" customWidth="1"/>
    <col min="13368" max="13368" width="2.5" style="40" customWidth="1"/>
    <col min="13369" max="13369" width="4.875" style="40" customWidth="1"/>
    <col min="13370" max="13607" width="9" style="40"/>
    <col min="13608" max="13608" width="1.75" style="40" customWidth="1"/>
    <col min="13609" max="13609" width="2.5" style="40" customWidth="1"/>
    <col min="13610" max="13610" width="3.625" style="40" customWidth="1"/>
    <col min="13611" max="13611" width="2.75" style="40" customWidth="1"/>
    <col min="13612" max="13612" width="0.875" style="40" customWidth="1"/>
    <col min="13613" max="13613" width="1.25" style="40" customWidth="1"/>
    <col min="13614" max="13614" width="5.375" style="40" customWidth="1"/>
    <col min="13615" max="13615" width="6.5" style="40" customWidth="1"/>
    <col min="13616" max="13616" width="4.125" style="40" customWidth="1"/>
    <col min="13617" max="13617" width="7.875" style="40" customWidth="1"/>
    <col min="13618" max="13618" width="8.75" style="40" customWidth="1"/>
    <col min="13619" max="13622" width="6.25" style="40" customWidth="1"/>
    <col min="13623" max="13623" width="4.875" style="40" customWidth="1"/>
    <col min="13624" max="13624" width="2.5" style="40" customWidth="1"/>
    <col min="13625" max="13625" width="4.875" style="40" customWidth="1"/>
    <col min="13626" max="13863" width="9" style="40"/>
    <col min="13864" max="13864" width="1.75" style="40" customWidth="1"/>
    <col min="13865" max="13865" width="2.5" style="40" customWidth="1"/>
    <col min="13866" max="13866" width="3.625" style="40" customWidth="1"/>
    <col min="13867" max="13867" width="2.75" style="40" customWidth="1"/>
    <col min="13868" max="13868" width="0.875" style="40" customWidth="1"/>
    <col min="13869" max="13869" width="1.25" style="40" customWidth="1"/>
    <col min="13870" max="13870" width="5.375" style="40" customWidth="1"/>
    <col min="13871" max="13871" width="6.5" style="40" customWidth="1"/>
    <col min="13872" max="13872" width="4.125" style="40" customWidth="1"/>
    <col min="13873" max="13873" width="7.875" style="40" customWidth="1"/>
    <col min="13874" max="13874" width="8.75" style="40" customWidth="1"/>
    <col min="13875" max="13878" width="6.25" style="40" customWidth="1"/>
    <col min="13879" max="13879" width="4.875" style="40" customWidth="1"/>
    <col min="13880" max="13880" width="2.5" style="40" customWidth="1"/>
    <col min="13881" max="13881" width="4.875" style="40" customWidth="1"/>
    <col min="13882" max="14119" width="9" style="40"/>
    <col min="14120" max="14120" width="1.75" style="40" customWidth="1"/>
    <col min="14121" max="14121" width="2.5" style="40" customWidth="1"/>
    <col min="14122" max="14122" width="3.625" style="40" customWidth="1"/>
    <col min="14123" max="14123" width="2.75" style="40" customWidth="1"/>
    <col min="14124" max="14124" width="0.875" style="40" customWidth="1"/>
    <col min="14125" max="14125" width="1.25" style="40" customWidth="1"/>
    <col min="14126" max="14126" width="5.375" style="40" customWidth="1"/>
    <col min="14127" max="14127" width="6.5" style="40" customWidth="1"/>
    <col min="14128" max="14128" width="4.125" style="40" customWidth="1"/>
    <col min="14129" max="14129" width="7.875" style="40" customWidth="1"/>
    <col min="14130" max="14130" width="8.75" style="40" customWidth="1"/>
    <col min="14131" max="14134" width="6.25" style="40" customWidth="1"/>
    <col min="14135" max="14135" width="4.875" style="40" customWidth="1"/>
    <col min="14136" max="14136" width="2.5" style="40" customWidth="1"/>
    <col min="14137" max="14137" width="4.875" style="40" customWidth="1"/>
    <col min="14138" max="14375" width="9" style="40"/>
    <col min="14376" max="14376" width="1.75" style="40" customWidth="1"/>
    <col min="14377" max="14377" width="2.5" style="40" customWidth="1"/>
    <col min="14378" max="14378" width="3.625" style="40" customWidth="1"/>
    <col min="14379" max="14379" width="2.75" style="40" customWidth="1"/>
    <col min="14380" max="14380" width="0.875" style="40" customWidth="1"/>
    <col min="14381" max="14381" width="1.25" style="40" customWidth="1"/>
    <col min="14382" max="14382" width="5.375" style="40" customWidth="1"/>
    <col min="14383" max="14383" width="6.5" style="40" customWidth="1"/>
    <col min="14384" max="14384" width="4.125" style="40" customWidth="1"/>
    <col min="14385" max="14385" width="7.875" style="40" customWidth="1"/>
    <col min="14386" max="14386" width="8.75" style="40" customWidth="1"/>
    <col min="14387" max="14390" width="6.25" style="40" customWidth="1"/>
    <col min="14391" max="14391" width="4.875" style="40" customWidth="1"/>
    <col min="14392" max="14392" width="2.5" style="40" customWidth="1"/>
    <col min="14393" max="14393" width="4.875" style="40" customWidth="1"/>
    <col min="14394" max="14631" width="9" style="40"/>
    <col min="14632" max="14632" width="1.75" style="40" customWidth="1"/>
    <col min="14633" max="14633" width="2.5" style="40" customWidth="1"/>
    <col min="14634" max="14634" width="3.625" style="40" customWidth="1"/>
    <col min="14635" max="14635" width="2.75" style="40" customWidth="1"/>
    <col min="14636" max="14636" width="0.875" style="40" customWidth="1"/>
    <col min="14637" max="14637" width="1.25" style="40" customWidth="1"/>
    <col min="14638" max="14638" width="5.375" style="40" customWidth="1"/>
    <col min="14639" max="14639" width="6.5" style="40" customWidth="1"/>
    <col min="14640" max="14640" width="4.125" style="40" customWidth="1"/>
    <col min="14641" max="14641" width="7.875" style="40" customWidth="1"/>
    <col min="14642" max="14642" width="8.75" style="40" customWidth="1"/>
    <col min="14643" max="14646" width="6.25" style="40" customWidth="1"/>
    <col min="14647" max="14647" width="4.875" style="40" customWidth="1"/>
    <col min="14648" max="14648" width="2.5" style="40" customWidth="1"/>
    <col min="14649" max="14649" width="4.875" style="40" customWidth="1"/>
    <col min="14650" max="14887" width="9" style="40"/>
    <col min="14888" max="14888" width="1.75" style="40" customWidth="1"/>
    <col min="14889" max="14889" width="2.5" style="40" customWidth="1"/>
    <col min="14890" max="14890" width="3.625" style="40" customWidth="1"/>
    <col min="14891" max="14891" width="2.75" style="40" customWidth="1"/>
    <col min="14892" max="14892" width="0.875" style="40" customWidth="1"/>
    <col min="14893" max="14893" width="1.25" style="40" customWidth="1"/>
    <col min="14894" max="14894" width="5.375" style="40" customWidth="1"/>
    <col min="14895" max="14895" width="6.5" style="40" customWidth="1"/>
    <col min="14896" max="14896" width="4.125" style="40" customWidth="1"/>
    <col min="14897" max="14897" width="7.875" style="40" customWidth="1"/>
    <col min="14898" max="14898" width="8.75" style="40" customWidth="1"/>
    <col min="14899" max="14902" width="6.25" style="40" customWidth="1"/>
    <col min="14903" max="14903" width="4.875" style="40" customWidth="1"/>
    <col min="14904" max="14904" width="2.5" style="40" customWidth="1"/>
    <col min="14905" max="14905" width="4.875" style="40" customWidth="1"/>
    <col min="14906" max="15143" width="9" style="40"/>
    <col min="15144" max="15144" width="1.75" style="40" customWidth="1"/>
    <col min="15145" max="15145" width="2.5" style="40" customWidth="1"/>
    <col min="15146" max="15146" width="3.625" style="40" customWidth="1"/>
    <col min="15147" max="15147" width="2.75" style="40" customWidth="1"/>
    <col min="15148" max="15148" width="0.875" style="40" customWidth="1"/>
    <col min="15149" max="15149" width="1.25" style="40" customWidth="1"/>
    <col min="15150" max="15150" width="5.375" style="40" customWidth="1"/>
    <col min="15151" max="15151" width="6.5" style="40" customWidth="1"/>
    <col min="15152" max="15152" width="4.125" style="40" customWidth="1"/>
    <col min="15153" max="15153" width="7.875" style="40" customWidth="1"/>
    <col min="15154" max="15154" width="8.75" style="40" customWidth="1"/>
    <col min="15155" max="15158" width="6.25" style="40" customWidth="1"/>
    <col min="15159" max="15159" width="4.875" style="40" customWidth="1"/>
    <col min="15160" max="15160" width="2.5" style="40" customWidth="1"/>
    <col min="15161" max="15161" width="4.875" style="40" customWidth="1"/>
    <col min="15162" max="15399" width="9" style="40"/>
    <col min="15400" max="15400" width="1.75" style="40" customWidth="1"/>
    <col min="15401" max="15401" width="2.5" style="40" customWidth="1"/>
    <col min="15402" max="15402" width="3.625" style="40" customWidth="1"/>
    <col min="15403" max="15403" width="2.75" style="40" customWidth="1"/>
    <col min="15404" max="15404" width="0.875" style="40" customWidth="1"/>
    <col min="15405" max="15405" width="1.25" style="40" customWidth="1"/>
    <col min="15406" max="15406" width="5.375" style="40" customWidth="1"/>
    <col min="15407" max="15407" width="6.5" style="40" customWidth="1"/>
    <col min="15408" max="15408" width="4.125" style="40" customWidth="1"/>
    <col min="15409" max="15409" width="7.875" style="40" customWidth="1"/>
    <col min="15410" max="15410" width="8.75" style="40" customWidth="1"/>
    <col min="15411" max="15414" width="6.25" style="40" customWidth="1"/>
    <col min="15415" max="15415" width="4.875" style="40" customWidth="1"/>
    <col min="15416" max="15416" width="2.5" style="40" customWidth="1"/>
    <col min="15417" max="15417" width="4.875" style="40" customWidth="1"/>
    <col min="15418" max="15655" width="9" style="40"/>
    <col min="15656" max="15656" width="1.75" style="40" customWidth="1"/>
    <col min="15657" max="15657" width="2.5" style="40" customWidth="1"/>
    <col min="15658" max="15658" width="3.625" style="40" customWidth="1"/>
    <col min="15659" max="15659" width="2.75" style="40" customWidth="1"/>
    <col min="15660" max="15660" width="0.875" style="40" customWidth="1"/>
    <col min="15661" max="15661" width="1.25" style="40" customWidth="1"/>
    <col min="15662" max="15662" width="5.375" style="40" customWidth="1"/>
    <col min="15663" max="15663" width="6.5" style="40" customWidth="1"/>
    <col min="15664" max="15664" width="4.125" style="40" customWidth="1"/>
    <col min="15665" max="15665" width="7.875" style="40" customWidth="1"/>
    <col min="15666" max="15666" width="8.75" style="40" customWidth="1"/>
    <col min="15667" max="15670" width="6.25" style="40" customWidth="1"/>
    <col min="15671" max="15671" width="4.875" style="40" customWidth="1"/>
    <col min="15672" max="15672" width="2.5" style="40" customWidth="1"/>
    <col min="15673" max="15673" width="4.875" style="40" customWidth="1"/>
    <col min="15674" max="15911" width="9" style="40"/>
    <col min="15912" max="15912" width="1.75" style="40" customWidth="1"/>
    <col min="15913" max="15913" width="2.5" style="40" customWidth="1"/>
    <col min="15914" max="15914" width="3.625" style="40" customWidth="1"/>
    <col min="15915" max="15915" width="2.75" style="40" customWidth="1"/>
    <col min="15916" max="15916" width="0.875" style="40" customWidth="1"/>
    <col min="15917" max="15917" width="1.25" style="40" customWidth="1"/>
    <col min="15918" max="15918" width="5.375" style="40" customWidth="1"/>
    <col min="15919" max="15919" width="6.5" style="40" customWidth="1"/>
    <col min="15920" max="15920" width="4.125" style="40" customWidth="1"/>
    <col min="15921" max="15921" width="7.875" style="40" customWidth="1"/>
    <col min="15922" max="15922" width="8.75" style="40" customWidth="1"/>
    <col min="15923" max="15926" width="6.25" style="40" customWidth="1"/>
    <col min="15927" max="15927" width="4.875" style="40" customWidth="1"/>
    <col min="15928" max="15928" width="2.5" style="40" customWidth="1"/>
    <col min="15929" max="15929" width="4.875" style="40" customWidth="1"/>
    <col min="15930" max="16167" width="9" style="40"/>
    <col min="16168" max="16168" width="1.75" style="40" customWidth="1"/>
    <col min="16169" max="16169" width="2.5" style="40" customWidth="1"/>
    <col min="16170" max="16170" width="3.625" style="40" customWidth="1"/>
    <col min="16171" max="16171" width="2.75" style="40" customWidth="1"/>
    <col min="16172" max="16172" width="0.875" style="40" customWidth="1"/>
    <col min="16173" max="16173" width="1.25" style="40" customWidth="1"/>
    <col min="16174" max="16174" width="5.375" style="40" customWidth="1"/>
    <col min="16175" max="16175" width="6.5" style="40" customWidth="1"/>
    <col min="16176" max="16176" width="4.125" style="40" customWidth="1"/>
    <col min="16177" max="16177" width="7.875" style="40" customWidth="1"/>
    <col min="16178" max="16178" width="8.75" style="40" customWidth="1"/>
    <col min="16179" max="16182" width="6.25" style="40" customWidth="1"/>
    <col min="16183" max="16183" width="4.875" style="40" customWidth="1"/>
    <col min="16184" max="16184" width="2.5" style="40" customWidth="1"/>
    <col min="16185" max="16185" width="4.875" style="40" customWidth="1"/>
    <col min="16186" max="16384" width="9" style="40"/>
  </cols>
  <sheetData>
    <row r="1" spans="1:77" s="19" customFormat="1" ht="13.5" customHeight="1">
      <c r="B1" s="454" t="s">
        <v>43</v>
      </c>
      <c r="C1" s="454" t="s">
        <v>44</v>
      </c>
      <c r="D1" s="454" t="s">
        <v>45</v>
      </c>
      <c r="E1" s="454" t="s">
        <v>46</v>
      </c>
      <c r="F1" s="117"/>
      <c r="G1" s="455" t="s">
        <v>47</v>
      </c>
      <c r="H1" s="455"/>
      <c r="I1" s="455"/>
      <c r="J1" s="455"/>
      <c r="K1" s="120"/>
      <c r="L1" s="455" t="s">
        <v>48</v>
      </c>
      <c r="M1" s="455"/>
      <c r="N1" s="455"/>
      <c r="O1" s="455"/>
      <c r="P1" s="455"/>
      <c r="Q1" s="455"/>
      <c r="R1" s="120"/>
      <c r="S1" s="430" t="s">
        <v>49</v>
      </c>
      <c r="T1" s="425"/>
      <c r="U1" s="425"/>
      <c r="V1" s="425"/>
      <c r="W1" s="426"/>
      <c r="X1" s="120"/>
      <c r="Y1" s="120"/>
      <c r="Z1" s="424" t="s">
        <v>50</v>
      </c>
      <c r="AA1" s="425"/>
      <c r="AB1" s="425"/>
      <c r="AC1" s="425"/>
      <c r="AD1" s="425"/>
      <c r="AE1" s="425"/>
      <c r="AF1" s="426"/>
      <c r="AG1" s="120"/>
      <c r="AH1" s="424" t="s">
        <v>51</v>
      </c>
      <c r="AI1" s="425"/>
      <c r="AJ1" s="426"/>
      <c r="AK1" s="120"/>
      <c r="AL1" s="424" t="s">
        <v>52</v>
      </c>
      <c r="AM1" s="426"/>
      <c r="AN1" s="120"/>
      <c r="AO1" s="455" t="s">
        <v>53</v>
      </c>
      <c r="AP1" s="455"/>
      <c r="AQ1" s="455"/>
      <c r="AR1" s="120"/>
      <c r="AS1" s="433" t="s">
        <v>54</v>
      </c>
      <c r="AT1" s="120"/>
      <c r="AU1" s="433" t="s">
        <v>55</v>
      </c>
      <c r="AV1" s="120"/>
      <c r="AW1" s="424" t="s">
        <v>144</v>
      </c>
      <c r="AX1" s="425"/>
      <c r="AY1" s="426"/>
      <c r="AZ1" s="120"/>
      <c r="BA1" s="430" t="s">
        <v>145</v>
      </c>
      <c r="BB1" s="431"/>
      <c r="BC1" s="431"/>
      <c r="BD1" s="432"/>
      <c r="BE1" s="120"/>
      <c r="BF1" s="433" t="s">
        <v>56</v>
      </c>
      <c r="BG1" s="18"/>
      <c r="BH1" s="18"/>
      <c r="BI1" s="18"/>
      <c r="BJ1" s="452" t="s">
        <v>57</v>
      </c>
      <c r="BK1" s="453"/>
      <c r="BL1" s="453" t="s">
        <v>58</v>
      </c>
    </row>
    <row r="2" spans="1:77" s="19" customFormat="1" ht="13.5" customHeight="1">
      <c r="B2" s="454"/>
      <c r="C2" s="454"/>
      <c r="D2" s="454"/>
      <c r="E2" s="454"/>
      <c r="F2" s="117"/>
      <c r="G2" s="455" t="s">
        <v>59</v>
      </c>
      <c r="H2" s="455"/>
      <c r="I2" s="456" t="s">
        <v>60</v>
      </c>
      <c r="J2" s="456"/>
      <c r="K2" s="97"/>
      <c r="L2" s="455" t="s">
        <v>59</v>
      </c>
      <c r="M2" s="455"/>
      <c r="N2" s="457"/>
      <c r="O2" s="456" t="s">
        <v>60</v>
      </c>
      <c r="P2" s="456"/>
      <c r="Q2" s="456"/>
      <c r="R2" s="97"/>
      <c r="S2" s="427"/>
      <c r="T2" s="428"/>
      <c r="U2" s="428"/>
      <c r="V2" s="428"/>
      <c r="W2" s="429"/>
      <c r="X2" s="97"/>
      <c r="Y2" s="97"/>
      <c r="Z2" s="427"/>
      <c r="AA2" s="428"/>
      <c r="AB2" s="428"/>
      <c r="AC2" s="428"/>
      <c r="AD2" s="428"/>
      <c r="AE2" s="428"/>
      <c r="AF2" s="429"/>
      <c r="AG2" s="97"/>
      <c r="AH2" s="427"/>
      <c r="AI2" s="428"/>
      <c r="AJ2" s="429"/>
      <c r="AK2" s="120"/>
      <c r="AL2" s="458"/>
      <c r="AM2" s="459"/>
      <c r="AN2" s="120"/>
      <c r="AO2" s="460"/>
      <c r="AP2" s="460"/>
      <c r="AQ2" s="460"/>
      <c r="AR2" s="97"/>
      <c r="AS2" s="434"/>
      <c r="AT2" s="97"/>
      <c r="AU2" s="434"/>
      <c r="AV2" s="97"/>
      <c r="AW2" s="427"/>
      <c r="AX2" s="428"/>
      <c r="AY2" s="429"/>
      <c r="AZ2" s="97"/>
      <c r="BA2" s="435" t="s">
        <v>146</v>
      </c>
      <c r="BB2" s="420" t="s">
        <v>147</v>
      </c>
      <c r="BC2" s="422" t="s">
        <v>148</v>
      </c>
      <c r="BD2" s="446" t="s">
        <v>149</v>
      </c>
      <c r="BE2" s="97"/>
      <c r="BF2" s="434"/>
      <c r="BG2" s="18"/>
      <c r="BH2" s="18"/>
      <c r="BI2" s="20"/>
      <c r="BJ2" s="453"/>
      <c r="BK2" s="453"/>
      <c r="BL2" s="453"/>
    </row>
    <row r="3" spans="1:77" s="25" customFormat="1" ht="13.5" customHeight="1">
      <c r="B3" s="454"/>
      <c r="C3" s="454"/>
      <c r="D3" s="454"/>
      <c r="E3" s="454"/>
      <c r="F3" s="121"/>
      <c r="G3" s="430" t="s">
        <v>61</v>
      </c>
      <c r="H3" s="432"/>
      <c r="I3" s="430" t="s">
        <v>61</v>
      </c>
      <c r="J3" s="432"/>
      <c r="K3" s="122"/>
      <c r="L3" s="111"/>
      <c r="M3" s="108"/>
      <c r="N3" s="123"/>
      <c r="O3" s="111"/>
      <c r="P3" s="108"/>
      <c r="Q3" s="124"/>
      <c r="R3" s="122"/>
      <c r="S3" s="111"/>
      <c r="T3" s="125"/>
      <c r="U3" s="437" t="s">
        <v>63</v>
      </c>
      <c r="V3" s="438"/>
      <c r="W3" s="439"/>
      <c r="X3" s="123"/>
      <c r="Y3" s="123"/>
      <c r="Z3" s="126"/>
      <c r="AA3" s="127"/>
      <c r="AB3" s="128"/>
      <c r="AC3" s="440" t="s">
        <v>62</v>
      </c>
      <c r="AD3" s="129"/>
      <c r="AE3" s="122"/>
      <c r="AF3" s="442"/>
      <c r="AG3" s="123"/>
      <c r="AH3" s="126"/>
      <c r="AI3" s="128"/>
      <c r="AJ3" s="440" t="s">
        <v>64</v>
      </c>
      <c r="AK3" s="122"/>
      <c r="AL3" s="443" t="s">
        <v>65</v>
      </c>
      <c r="AM3" s="444"/>
      <c r="AN3" s="122"/>
      <c r="AO3" s="126"/>
      <c r="AP3" s="445" t="s">
        <v>65</v>
      </c>
      <c r="AQ3" s="444"/>
      <c r="AR3" s="123"/>
      <c r="AS3" s="434"/>
      <c r="AT3" s="123"/>
      <c r="AU3" s="434"/>
      <c r="AV3" s="123"/>
      <c r="AW3" s="126"/>
      <c r="AX3" s="128"/>
      <c r="AY3" s="433" t="s">
        <v>62</v>
      </c>
      <c r="AZ3" s="123"/>
      <c r="BA3" s="436"/>
      <c r="BB3" s="421"/>
      <c r="BC3" s="423"/>
      <c r="BD3" s="447"/>
      <c r="BE3" s="123"/>
      <c r="BF3" s="434"/>
      <c r="BG3" s="23"/>
      <c r="BH3" s="23"/>
      <c r="BI3" s="21"/>
      <c r="BJ3" s="453"/>
      <c r="BK3" s="453"/>
      <c r="BL3" s="453"/>
      <c r="BM3" s="24"/>
      <c r="BN3" s="24"/>
      <c r="BO3" s="24"/>
      <c r="BP3" s="24"/>
      <c r="BQ3" s="24"/>
      <c r="BR3" s="24"/>
      <c r="BS3" s="24"/>
      <c r="BT3" s="24"/>
      <c r="BU3" s="24"/>
      <c r="BV3" s="24"/>
      <c r="BW3" s="24"/>
      <c r="BX3" s="24"/>
      <c r="BY3" s="24"/>
    </row>
    <row r="4" spans="1:77" s="25" customFormat="1" ht="13.5" customHeight="1">
      <c r="B4" s="433"/>
      <c r="C4" s="433"/>
      <c r="D4" s="433"/>
      <c r="E4" s="433"/>
      <c r="F4" s="121"/>
      <c r="G4" s="111"/>
      <c r="H4" s="130" t="s">
        <v>66</v>
      </c>
      <c r="I4" s="111"/>
      <c r="J4" s="130" t="s">
        <v>66</v>
      </c>
      <c r="K4" s="116"/>
      <c r="L4" s="126"/>
      <c r="M4" s="131" t="s">
        <v>67</v>
      </c>
      <c r="N4" s="123"/>
      <c r="O4" s="109"/>
      <c r="P4" s="131" t="s">
        <v>67</v>
      </c>
      <c r="Q4" s="124"/>
      <c r="R4" s="97"/>
      <c r="S4" s="126"/>
      <c r="T4" s="131" t="s">
        <v>67</v>
      </c>
      <c r="U4" s="132"/>
      <c r="V4" s="133" t="s">
        <v>68</v>
      </c>
      <c r="W4" s="134"/>
      <c r="X4" s="123"/>
      <c r="Y4" s="123"/>
      <c r="Z4" s="111"/>
      <c r="AA4" s="135"/>
      <c r="AB4" s="116"/>
      <c r="AC4" s="441"/>
      <c r="AD4" s="129"/>
      <c r="AE4" s="97"/>
      <c r="AF4" s="442"/>
      <c r="AG4" s="123"/>
      <c r="AH4" s="111"/>
      <c r="AI4" s="116"/>
      <c r="AJ4" s="441"/>
      <c r="AK4" s="122"/>
      <c r="AL4" s="136" t="s">
        <v>69</v>
      </c>
      <c r="AM4" s="137" t="s">
        <v>70</v>
      </c>
      <c r="AN4" s="122"/>
      <c r="AO4" s="126"/>
      <c r="AP4" s="138" t="s">
        <v>69</v>
      </c>
      <c r="AQ4" s="137" t="s">
        <v>70</v>
      </c>
      <c r="AR4" s="123"/>
      <c r="AS4" s="434"/>
      <c r="AT4" s="123"/>
      <c r="AU4" s="434"/>
      <c r="AV4" s="123"/>
      <c r="AW4" s="111"/>
      <c r="AX4" s="116"/>
      <c r="AY4" s="434"/>
      <c r="AZ4" s="123"/>
      <c r="BA4" s="436"/>
      <c r="BB4" s="421"/>
      <c r="BC4" s="423"/>
      <c r="BD4" s="447"/>
      <c r="BE4" s="123"/>
      <c r="BF4" s="434"/>
      <c r="BG4" s="22"/>
      <c r="BH4" s="22"/>
      <c r="BI4" s="21"/>
      <c r="BJ4" s="453"/>
      <c r="BK4" s="453"/>
      <c r="BL4" s="453"/>
      <c r="BM4" s="24"/>
      <c r="BN4" s="24"/>
      <c r="BO4" s="24"/>
      <c r="BP4" s="24"/>
      <c r="BQ4" s="24"/>
      <c r="BR4" s="24"/>
      <c r="BS4" s="24"/>
      <c r="BT4" s="24"/>
      <c r="BU4" s="24"/>
      <c r="BV4" s="24"/>
      <c r="BW4" s="24"/>
      <c r="BX4" s="24"/>
      <c r="BY4" s="24"/>
    </row>
    <row r="5" spans="1:77" s="25" customFormat="1" ht="13.5" customHeight="1">
      <c r="B5" s="118" t="s">
        <v>71</v>
      </c>
      <c r="C5" s="118" t="s">
        <v>72</v>
      </c>
      <c r="D5" s="118" t="s">
        <v>73</v>
      </c>
      <c r="E5" s="118" t="s">
        <v>74</v>
      </c>
      <c r="F5" s="122"/>
      <c r="G5" s="461" t="s">
        <v>75</v>
      </c>
      <c r="H5" s="461"/>
      <c r="I5" s="461" t="s">
        <v>75</v>
      </c>
      <c r="J5" s="461"/>
      <c r="K5" s="97"/>
      <c r="L5" s="462" t="s">
        <v>76</v>
      </c>
      <c r="M5" s="463"/>
      <c r="N5" s="464"/>
      <c r="O5" s="465" t="s">
        <v>76</v>
      </c>
      <c r="P5" s="466"/>
      <c r="Q5" s="467"/>
      <c r="R5" s="97"/>
      <c r="S5" s="461" t="s">
        <v>211</v>
      </c>
      <c r="T5" s="461"/>
      <c r="U5" s="461"/>
      <c r="V5" s="461"/>
      <c r="W5" s="461"/>
      <c r="X5" s="123"/>
      <c r="Y5" s="123"/>
      <c r="Z5" s="462" t="s">
        <v>212</v>
      </c>
      <c r="AA5" s="463"/>
      <c r="AB5" s="463"/>
      <c r="AC5" s="463"/>
      <c r="AD5" s="463"/>
      <c r="AE5" s="463"/>
      <c r="AF5" s="464"/>
      <c r="AG5" s="123"/>
      <c r="AH5" s="462" t="s">
        <v>213</v>
      </c>
      <c r="AI5" s="463"/>
      <c r="AJ5" s="464"/>
      <c r="AK5" s="122"/>
      <c r="AL5" s="462" t="s">
        <v>214</v>
      </c>
      <c r="AM5" s="464"/>
      <c r="AN5" s="122"/>
      <c r="AO5" s="462" t="s">
        <v>215</v>
      </c>
      <c r="AP5" s="463"/>
      <c r="AQ5" s="464"/>
      <c r="AR5" s="123"/>
      <c r="AS5" s="139" t="s">
        <v>216</v>
      </c>
      <c r="AT5" s="123"/>
      <c r="AU5" s="139" t="s">
        <v>217</v>
      </c>
      <c r="AV5" s="123"/>
      <c r="AW5" s="461" t="s">
        <v>218</v>
      </c>
      <c r="AX5" s="461"/>
      <c r="AY5" s="461"/>
      <c r="AZ5" s="123"/>
      <c r="BA5" s="462" t="s">
        <v>150</v>
      </c>
      <c r="BB5" s="463"/>
      <c r="BC5" s="463"/>
      <c r="BD5" s="464"/>
      <c r="BE5" s="123"/>
      <c r="BF5" s="139" t="s">
        <v>219</v>
      </c>
      <c r="BG5" s="22"/>
      <c r="BH5" s="22"/>
      <c r="BI5" s="21"/>
      <c r="BJ5" s="18"/>
      <c r="BK5" s="18"/>
      <c r="BL5" s="18"/>
      <c r="BM5" s="24"/>
      <c r="BN5" s="24"/>
      <c r="BO5" s="24"/>
      <c r="BP5" s="24"/>
      <c r="BQ5" s="24"/>
      <c r="BR5" s="24"/>
      <c r="BS5" s="24"/>
      <c r="BT5" s="24"/>
      <c r="BU5" s="24"/>
      <c r="BV5" s="24"/>
      <c r="BW5" s="24"/>
      <c r="BX5" s="24"/>
      <c r="BY5" s="24"/>
    </row>
    <row r="6" spans="1:77" s="32" customFormat="1" ht="19.5" customHeight="1">
      <c r="A6" s="32">
        <v>1</v>
      </c>
      <c r="B6" s="26">
        <v>2</v>
      </c>
      <c r="C6" s="27">
        <v>3</v>
      </c>
      <c r="D6" s="32">
        <v>4</v>
      </c>
      <c r="E6" s="26">
        <v>5</v>
      </c>
      <c r="F6" s="27">
        <v>6</v>
      </c>
      <c r="G6" s="32">
        <v>7</v>
      </c>
      <c r="H6" s="26">
        <v>8</v>
      </c>
      <c r="I6" s="27">
        <v>9</v>
      </c>
      <c r="J6" s="32">
        <v>10</v>
      </c>
      <c r="K6" s="26">
        <v>11</v>
      </c>
      <c r="L6" s="27">
        <v>12</v>
      </c>
      <c r="M6" s="32">
        <v>13</v>
      </c>
      <c r="N6" s="26">
        <v>14</v>
      </c>
      <c r="O6" s="27">
        <v>15</v>
      </c>
      <c r="P6" s="32">
        <v>16</v>
      </c>
      <c r="Q6" s="26">
        <v>17</v>
      </c>
      <c r="R6" s="27">
        <v>18</v>
      </c>
      <c r="S6" s="32">
        <v>19</v>
      </c>
      <c r="T6" s="26">
        <v>20</v>
      </c>
      <c r="U6" s="27">
        <v>21</v>
      </c>
      <c r="V6" s="32">
        <v>22</v>
      </c>
      <c r="W6" s="26">
        <v>23</v>
      </c>
      <c r="X6" s="27">
        <v>24</v>
      </c>
      <c r="Y6" s="32">
        <v>25</v>
      </c>
      <c r="Z6" s="26">
        <v>26</v>
      </c>
      <c r="AA6" s="27">
        <v>27</v>
      </c>
      <c r="AB6" s="32">
        <v>28</v>
      </c>
      <c r="AC6" s="26">
        <v>29</v>
      </c>
      <c r="AD6" s="27">
        <v>30</v>
      </c>
      <c r="AE6" s="32">
        <v>31</v>
      </c>
      <c r="AF6" s="26">
        <v>32</v>
      </c>
      <c r="AG6" s="27">
        <v>33</v>
      </c>
      <c r="AH6" s="32">
        <v>34</v>
      </c>
      <c r="AI6" s="26">
        <v>35</v>
      </c>
      <c r="AJ6" s="27">
        <v>36</v>
      </c>
      <c r="AK6" s="32">
        <v>37</v>
      </c>
      <c r="AL6" s="26">
        <v>38</v>
      </c>
      <c r="AM6" s="27">
        <v>39</v>
      </c>
      <c r="AN6" s="32">
        <v>40</v>
      </c>
      <c r="AO6" s="26">
        <v>41</v>
      </c>
      <c r="AP6" s="27">
        <v>42</v>
      </c>
      <c r="AQ6" s="32">
        <v>43</v>
      </c>
      <c r="AR6" s="26">
        <v>44</v>
      </c>
      <c r="AS6" s="27">
        <v>45</v>
      </c>
      <c r="AT6" s="32">
        <v>46</v>
      </c>
      <c r="AU6" s="26">
        <v>47</v>
      </c>
      <c r="AV6" s="27">
        <v>48</v>
      </c>
      <c r="AW6" s="32">
        <v>49</v>
      </c>
      <c r="AX6" s="26">
        <v>50</v>
      </c>
      <c r="AY6" s="27">
        <v>51</v>
      </c>
      <c r="AZ6" s="32">
        <v>52</v>
      </c>
      <c r="BA6" s="26">
        <v>53</v>
      </c>
      <c r="BB6" s="27">
        <v>54</v>
      </c>
      <c r="BC6" s="32">
        <v>55</v>
      </c>
      <c r="BD6" s="26">
        <v>56</v>
      </c>
      <c r="BE6" s="27">
        <v>57</v>
      </c>
      <c r="BF6" s="32">
        <v>58</v>
      </c>
      <c r="BG6" s="30"/>
      <c r="BH6" s="30"/>
      <c r="BI6" s="21"/>
      <c r="BJ6" s="18"/>
      <c r="BK6" s="18"/>
      <c r="BL6" s="18"/>
      <c r="BM6" s="31"/>
      <c r="BN6" s="31"/>
      <c r="BO6" s="31"/>
      <c r="BP6" s="31"/>
      <c r="BQ6" s="31"/>
      <c r="BR6" s="31"/>
      <c r="BS6" s="31"/>
      <c r="BT6" s="31"/>
      <c r="BU6" s="31"/>
      <c r="BV6" s="31"/>
      <c r="BW6" s="31"/>
      <c r="BX6" s="31"/>
      <c r="BY6" s="31"/>
    </row>
    <row r="7" spans="1:77" s="101" customFormat="1" ht="15" customHeight="1">
      <c r="A7" s="535" t="s">
        <v>120</v>
      </c>
      <c r="B7" s="433" t="s">
        <v>102</v>
      </c>
      <c r="C7" s="497" t="s">
        <v>77</v>
      </c>
      <c r="D7" s="499" t="s">
        <v>78</v>
      </c>
      <c r="E7" s="501" t="s">
        <v>79</v>
      </c>
      <c r="F7" s="96"/>
      <c r="G7" s="474">
        <v>217180</v>
      </c>
      <c r="H7" s="476">
        <v>297910</v>
      </c>
      <c r="I7" s="474">
        <v>212370</v>
      </c>
      <c r="J7" s="476">
        <v>293100</v>
      </c>
      <c r="K7" s="407" t="s">
        <v>80</v>
      </c>
      <c r="L7" s="478">
        <v>2060</v>
      </c>
      <c r="M7" s="480">
        <v>2860</v>
      </c>
      <c r="N7" s="470" t="s">
        <v>199</v>
      </c>
      <c r="O7" s="478">
        <v>2010</v>
      </c>
      <c r="P7" s="480">
        <v>2810</v>
      </c>
      <c r="Q7" s="470" t="s">
        <v>199</v>
      </c>
      <c r="R7" s="407" t="s">
        <v>80</v>
      </c>
      <c r="S7" s="468">
        <v>161460</v>
      </c>
      <c r="T7" s="470">
        <v>80730</v>
      </c>
      <c r="U7" s="472">
        <v>1610</v>
      </c>
      <c r="V7" s="480">
        <v>800</v>
      </c>
      <c r="W7" s="470" t="s">
        <v>199</v>
      </c>
      <c r="X7" s="542" t="s">
        <v>81</v>
      </c>
      <c r="Y7" s="97"/>
      <c r="Z7" s="522" t="s">
        <v>82</v>
      </c>
      <c r="AA7" s="523"/>
      <c r="AB7" s="407" t="s">
        <v>80</v>
      </c>
      <c r="AC7" s="113"/>
      <c r="AD7" s="98"/>
      <c r="AE7" s="531" t="s">
        <v>131</v>
      </c>
      <c r="AF7" s="113"/>
      <c r="AG7" s="407" t="s">
        <v>80</v>
      </c>
      <c r="AH7" s="516">
        <v>44990</v>
      </c>
      <c r="AI7" s="407" t="s">
        <v>80</v>
      </c>
      <c r="AJ7" s="518">
        <v>390</v>
      </c>
      <c r="AK7" s="508" t="s">
        <v>80</v>
      </c>
      <c r="AL7" s="478">
        <v>3200</v>
      </c>
      <c r="AM7" s="417">
        <v>3500</v>
      </c>
      <c r="AN7" s="508" t="s">
        <v>80</v>
      </c>
      <c r="AO7" s="416" t="s">
        <v>83</v>
      </c>
      <c r="AP7" s="418">
        <v>20300</v>
      </c>
      <c r="AQ7" s="417">
        <v>22600</v>
      </c>
      <c r="AR7" s="407" t="s">
        <v>84</v>
      </c>
      <c r="AS7" s="520">
        <v>2110</v>
      </c>
      <c r="AT7" s="407" t="s">
        <v>84</v>
      </c>
      <c r="AU7" s="413" t="s">
        <v>143</v>
      </c>
      <c r="AV7" s="407" t="s">
        <v>84</v>
      </c>
      <c r="AW7" s="520">
        <v>39430</v>
      </c>
      <c r="AX7" s="407" t="s">
        <v>81</v>
      </c>
      <c r="AY7" s="540">
        <v>390</v>
      </c>
      <c r="AZ7" s="407" t="s">
        <v>84</v>
      </c>
      <c r="BA7" s="510" t="s">
        <v>151</v>
      </c>
      <c r="BB7" s="408" t="s">
        <v>151</v>
      </c>
      <c r="BC7" s="408" t="s">
        <v>151</v>
      </c>
      <c r="BD7" s="525" t="s">
        <v>151</v>
      </c>
      <c r="BE7" s="407"/>
      <c r="BF7" s="413" t="s">
        <v>152</v>
      </c>
      <c r="BG7" s="99"/>
      <c r="BH7" s="100"/>
      <c r="BI7" s="100"/>
      <c r="BJ7" s="100"/>
      <c r="BK7" s="100"/>
      <c r="BL7" s="100"/>
      <c r="BM7" s="100"/>
      <c r="BN7" s="100"/>
      <c r="BO7" s="100"/>
      <c r="BP7" s="100"/>
      <c r="BQ7" s="100"/>
      <c r="BR7" s="100"/>
    </row>
    <row r="8" spans="1:77" s="101" customFormat="1" ht="15" customHeight="1">
      <c r="A8" s="535"/>
      <c r="B8" s="434"/>
      <c r="C8" s="498"/>
      <c r="D8" s="500"/>
      <c r="E8" s="502"/>
      <c r="F8" s="96"/>
      <c r="G8" s="475"/>
      <c r="H8" s="477"/>
      <c r="I8" s="475"/>
      <c r="J8" s="477"/>
      <c r="K8" s="407"/>
      <c r="L8" s="479"/>
      <c r="M8" s="481"/>
      <c r="N8" s="471"/>
      <c r="O8" s="479"/>
      <c r="P8" s="481"/>
      <c r="Q8" s="471"/>
      <c r="R8" s="407"/>
      <c r="S8" s="469"/>
      <c r="T8" s="471"/>
      <c r="U8" s="473"/>
      <c r="V8" s="481"/>
      <c r="W8" s="471"/>
      <c r="X8" s="542"/>
      <c r="Y8" s="97"/>
      <c r="Z8" s="488"/>
      <c r="AA8" s="524"/>
      <c r="AB8" s="407"/>
      <c r="AC8" s="114"/>
      <c r="AD8" s="98"/>
      <c r="AE8" s="531"/>
      <c r="AF8" s="114"/>
      <c r="AG8" s="407"/>
      <c r="AH8" s="483"/>
      <c r="AI8" s="407"/>
      <c r="AJ8" s="519"/>
      <c r="AK8" s="508"/>
      <c r="AL8" s="479"/>
      <c r="AM8" s="410"/>
      <c r="AN8" s="508"/>
      <c r="AO8" s="415"/>
      <c r="AP8" s="419"/>
      <c r="AQ8" s="410"/>
      <c r="AR8" s="407"/>
      <c r="AS8" s="521"/>
      <c r="AT8" s="407"/>
      <c r="AU8" s="414"/>
      <c r="AV8" s="407"/>
      <c r="AW8" s="521"/>
      <c r="AX8" s="407"/>
      <c r="AY8" s="541"/>
      <c r="AZ8" s="407"/>
      <c r="BA8" s="511"/>
      <c r="BB8" s="409"/>
      <c r="BC8" s="409"/>
      <c r="BD8" s="526"/>
      <c r="BE8" s="407"/>
      <c r="BF8" s="414"/>
      <c r="BG8" s="99"/>
      <c r="BH8" s="100"/>
      <c r="BI8" s="100"/>
      <c r="BJ8" s="100"/>
      <c r="BK8" s="100"/>
      <c r="BL8" s="100"/>
      <c r="BM8" s="100"/>
      <c r="BN8" s="100"/>
      <c r="BO8" s="100"/>
      <c r="BP8" s="100"/>
      <c r="BQ8" s="100"/>
      <c r="BR8" s="100"/>
    </row>
    <row r="9" spans="1:77" s="101" customFormat="1" ht="15" customHeight="1">
      <c r="A9" s="535"/>
      <c r="B9" s="434"/>
      <c r="C9" s="498"/>
      <c r="D9" s="500"/>
      <c r="E9" s="502"/>
      <c r="F9" s="96"/>
      <c r="G9" s="475"/>
      <c r="H9" s="477"/>
      <c r="I9" s="475"/>
      <c r="J9" s="477"/>
      <c r="K9" s="407"/>
      <c r="L9" s="479"/>
      <c r="M9" s="481"/>
      <c r="N9" s="471"/>
      <c r="O9" s="479"/>
      <c r="P9" s="481"/>
      <c r="Q9" s="471"/>
      <c r="R9" s="407"/>
      <c r="S9" s="469"/>
      <c r="T9" s="471"/>
      <c r="U9" s="473"/>
      <c r="V9" s="481"/>
      <c r="W9" s="471"/>
      <c r="X9" s="542"/>
      <c r="Y9" s="97"/>
      <c r="Z9" s="109" t="s">
        <v>85</v>
      </c>
      <c r="AA9" s="102">
        <v>273100</v>
      </c>
      <c r="AB9" s="407"/>
      <c r="AC9" s="114">
        <v>2730</v>
      </c>
      <c r="AD9" s="98"/>
      <c r="AE9" s="531"/>
      <c r="AF9" s="114"/>
      <c r="AG9" s="407"/>
      <c r="AH9" s="483"/>
      <c r="AI9" s="407"/>
      <c r="AJ9" s="519"/>
      <c r="AK9" s="508"/>
      <c r="AL9" s="479"/>
      <c r="AM9" s="410"/>
      <c r="AN9" s="508"/>
      <c r="AO9" s="415" t="s">
        <v>86</v>
      </c>
      <c r="AP9" s="419">
        <v>11200</v>
      </c>
      <c r="AQ9" s="410">
        <v>12400</v>
      </c>
      <c r="AR9" s="407"/>
      <c r="AS9" s="521"/>
      <c r="AT9" s="407"/>
      <c r="AU9" s="414"/>
      <c r="AV9" s="407"/>
      <c r="AW9" s="521"/>
      <c r="AX9" s="407"/>
      <c r="AY9" s="541"/>
      <c r="AZ9" s="407"/>
      <c r="BA9" s="511"/>
      <c r="BB9" s="409"/>
      <c r="BC9" s="409"/>
      <c r="BD9" s="526"/>
      <c r="BE9" s="407"/>
      <c r="BF9" s="414"/>
      <c r="BG9" s="99"/>
      <c r="BH9" s="100"/>
      <c r="BI9" s="100"/>
      <c r="BJ9" s="100"/>
      <c r="BK9" s="100"/>
      <c r="BL9" s="100"/>
      <c r="BM9" s="100"/>
      <c r="BN9" s="100"/>
      <c r="BO9" s="100"/>
      <c r="BP9" s="100"/>
      <c r="BQ9" s="100"/>
      <c r="BR9" s="100"/>
    </row>
    <row r="10" spans="1:77" s="101" customFormat="1" ht="15" customHeight="1">
      <c r="A10" s="535"/>
      <c r="B10" s="434"/>
      <c r="C10" s="498"/>
      <c r="D10" s="500"/>
      <c r="E10" s="502"/>
      <c r="F10" s="96"/>
      <c r="G10" s="475"/>
      <c r="H10" s="477"/>
      <c r="I10" s="475"/>
      <c r="J10" s="477"/>
      <c r="K10" s="407"/>
      <c r="L10" s="479"/>
      <c r="M10" s="481"/>
      <c r="N10" s="471"/>
      <c r="O10" s="479"/>
      <c r="P10" s="481"/>
      <c r="Q10" s="471"/>
      <c r="R10" s="407"/>
      <c r="S10" s="469"/>
      <c r="T10" s="471"/>
      <c r="U10" s="473"/>
      <c r="V10" s="481"/>
      <c r="W10" s="471"/>
      <c r="X10" s="542"/>
      <c r="Y10" s="97"/>
      <c r="Z10" s="109" t="s">
        <v>137</v>
      </c>
      <c r="AA10" s="102">
        <v>292600</v>
      </c>
      <c r="AB10" s="407"/>
      <c r="AC10" s="114">
        <v>2920</v>
      </c>
      <c r="AD10" s="98"/>
      <c r="AE10" s="531"/>
      <c r="AF10" s="114"/>
      <c r="AG10" s="407"/>
      <c r="AH10" s="483"/>
      <c r="AI10" s="407"/>
      <c r="AJ10" s="519"/>
      <c r="AK10" s="508"/>
      <c r="AL10" s="479"/>
      <c r="AM10" s="410"/>
      <c r="AN10" s="508"/>
      <c r="AO10" s="415"/>
      <c r="AP10" s="419"/>
      <c r="AQ10" s="410"/>
      <c r="AR10" s="407"/>
      <c r="AS10" s="521"/>
      <c r="AT10" s="407"/>
      <c r="AU10" s="414"/>
      <c r="AV10" s="407"/>
      <c r="AW10" s="521"/>
      <c r="AX10" s="407"/>
      <c r="AY10" s="541"/>
      <c r="AZ10" s="407"/>
      <c r="BA10" s="511"/>
      <c r="BB10" s="409"/>
      <c r="BC10" s="409"/>
      <c r="BD10" s="526"/>
      <c r="BE10" s="407"/>
      <c r="BF10" s="414"/>
      <c r="BG10" s="99"/>
      <c r="BH10" s="100"/>
      <c r="BI10" s="100"/>
      <c r="BJ10" s="100"/>
      <c r="BK10" s="100"/>
      <c r="BL10" s="100"/>
      <c r="BM10" s="100"/>
      <c r="BN10" s="100"/>
      <c r="BO10" s="100"/>
      <c r="BP10" s="100"/>
      <c r="BQ10" s="100"/>
      <c r="BR10" s="100"/>
    </row>
    <row r="11" spans="1:77" s="101" customFormat="1" ht="15" customHeight="1">
      <c r="A11" s="535" t="s">
        <v>121</v>
      </c>
      <c r="B11" s="434"/>
      <c r="C11" s="498"/>
      <c r="D11" s="500"/>
      <c r="E11" s="503" t="s">
        <v>7</v>
      </c>
      <c r="F11" s="96"/>
      <c r="G11" s="482">
        <v>297910</v>
      </c>
      <c r="H11" s="484"/>
      <c r="I11" s="482">
        <v>293100</v>
      </c>
      <c r="J11" s="484"/>
      <c r="K11" s="407" t="s">
        <v>80</v>
      </c>
      <c r="L11" s="487">
        <v>2860</v>
      </c>
      <c r="M11" s="490"/>
      <c r="N11" s="493" t="s">
        <v>199</v>
      </c>
      <c r="O11" s="487">
        <v>2810</v>
      </c>
      <c r="P11" s="490"/>
      <c r="Q11" s="493" t="s">
        <v>199</v>
      </c>
      <c r="R11" s="407" t="s">
        <v>80</v>
      </c>
      <c r="S11" s="514">
        <v>80730</v>
      </c>
      <c r="T11" s="493"/>
      <c r="U11" s="448">
        <v>800</v>
      </c>
      <c r="V11" s="490"/>
      <c r="W11" s="493" t="s">
        <v>199</v>
      </c>
      <c r="X11" s="542"/>
      <c r="Y11" s="97"/>
      <c r="Z11" s="109" t="s">
        <v>87</v>
      </c>
      <c r="AA11" s="102">
        <v>331700</v>
      </c>
      <c r="AB11" s="407"/>
      <c r="AC11" s="114">
        <v>3310</v>
      </c>
      <c r="AD11" s="98"/>
      <c r="AE11" s="531"/>
      <c r="AF11" s="114"/>
      <c r="AG11" s="407"/>
      <c r="AH11" s="483"/>
      <c r="AI11" s="407"/>
      <c r="AJ11" s="450" t="s">
        <v>200</v>
      </c>
      <c r="AK11" s="508"/>
      <c r="AL11" s="479"/>
      <c r="AM11" s="410"/>
      <c r="AN11" s="508"/>
      <c r="AO11" s="415" t="s">
        <v>132</v>
      </c>
      <c r="AP11" s="419">
        <v>9700</v>
      </c>
      <c r="AQ11" s="410">
        <v>10800</v>
      </c>
      <c r="AR11" s="407"/>
      <c r="AS11" s="521"/>
      <c r="AT11" s="407"/>
      <c r="AU11" s="411">
        <v>0.09</v>
      </c>
      <c r="AV11" s="407"/>
      <c r="AW11" s="521"/>
      <c r="AX11" s="407"/>
      <c r="AY11" s="541"/>
      <c r="AZ11" s="407"/>
      <c r="BA11" s="512">
        <v>0.02</v>
      </c>
      <c r="BB11" s="527">
        <v>0.03</v>
      </c>
      <c r="BC11" s="527">
        <v>0.05</v>
      </c>
      <c r="BD11" s="529">
        <v>0.06</v>
      </c>
      <c r="BE11" s="407"/>
      <c r="BF11" s="411">
        <v>0.8</v>
      </c>
      <c r="BG11" s="99"/>
      <c r="BH11" s="100"/>
      <c r="BI11" s="100"/>
      <c r="BJ11" s="100"/>
      <c r="BK11" s="100"/>
      <c r="BL11" s="100"/>
      <c r="BM11" s="100"/>
      <c r="BN11" s="100"/>
      <c r="BO11" s="100"/>
      <c r="BP11" s="100"/>
      <c r="BQ11" s="100"/>
      <c r="BR11" s="100"/>
    </row>
    <row r="12" spans="1:77" s="101" customFormat="1" ht="15" customHeight="1">
      <c r="A12" s="535"/>
      <c r="B12" s="434"/>
      <c r="C12" s="498"/>
      <c r="D12" s="500"/>
      <c r="E12" s="502"/>
      <c r="F12" s="96"/>
      <c r="G12" s="483"/>
      <c r="H12" s="485"/>
      <c r="I12" s="483"/>
      <c r="J12" s="485"/>
      <c r="K12" s="407"/>
      <c r="L12" s="488"/>
      <c r="M12" s="491"/>
      <c r="N12" s="494"/>
      <c r="O12" s="488"/>
      <c r="P12" s="491"/>
      <c r="Q12" s="494"/>
      <c r="R12" s="407"/>
      <c r="S12" s="515"/>
      <c r="T12" s="494"/>
      <c r="U12" s="449"/>
      <c r="V12" s="491"/>
      <c r="W12" s="494"/>
      <c r="X12" s="542"/>
      <c r="Y12" s="97"/>
      <c r="Z12" s="109" t="s">
        <v>88</v>
      </c>
      <c r="AA12" s="102">
        <v>370800</v>
      </c>
      <c r="AB12" s="407"/>
      <c r="AC12" s="114">
        <v>3700</v>
      </c>
      <c r="AD12" s="98"/>
      <c r="AE12" s="531"/>
      <c r="AF12" s="114"/>
      <c r="AG12" s="110"/>
      <c r="AH12" s="483"/>
      <c r="AI12" s="407"/>
      <c r="AJ12" s="450"/>
      <c r="AK12" s="508"/>
      <c r="AL12" s="479"/>
      <c r="AM12" s="410"/>
      <c r="AN12" s="508"/>
      <c r="AO12" s="415"/>
      <c r="AP12" s="419"/>
      <c r="AQ12" s="410"/>
      <c r="AR12" s="407"/>
      <c r="AS12" s="521"/>
      <c r="AT12" s="407"/>
      <c r="AU12" s="411"/>
      <c r="AV12" s="407"/>
      <c r="AW12" s="521"/>
      <c r="AX12" s="407"/>
      <c r="AY12" s="541"/>
      <c r="AZ12" s="407"/>
      <c r="BA12" s="512"/>
      <c r="BB12" s="527"/>
      <c r="BC12" s="527"/>
      <c r="BD12" s="529"/>
      <c r="BE12" s="407"/>
      <c r="BF12" s="411"/>
      <c r="BG12" s="99"/>
      <c r="BH12" s="100"/>
      <c r="BI12" s="100"/>
      <c r="BJ12" s="100"/>
      <c r="BK12" s="100"/>
      <c r="BL12" s="100"/>
      <c r="BM12" s="100"/>
      <c r="BN12" s="100"/>
      <c r="BO12" s="100"/>
      <c r="BP12" s="100"/>
      <c r="BQ12" s="100"/>
      <c r="BR12" s="100"/>
    </row>
    <row r="13" spans="1:77" s="101" customFormat="1" ht="15" customHeight="1">
      <c r="A13" s="535"/>
      <c r="B13" s="434"/>
      <c r="C13" s="498"/>
      <c r="D13" s="500"/>
      <c r="E13" s="502"/>
      <c r="F13" s="96"/>
      <c r="G13" s="483"/>
      <c r="H13" s="485"/>
      <c r="I13" s="483"/>
      <c r="J13" s="485"/>
      <c r="K13" s="407"/>
      <c r="L13" s="488"/>
      <c r="M13" s="491"/>
      <c r="N13" s="494"/>
      <c r="O13" s="488"/>
      <c r="P13" s="491"/>
      <c r="Q13" s="494"/>
      <c r="R13" s="407"/>
      <c r="S13" s="515"/>
      <c r="T13" s="494"/>
      <c r="U13" s="449"/>
      <c r="V13" s="491"/>
      <c r="W13" s="494"/>
      <c r="X13" s="542"/>
      <c r="Y13" s="97"/>
      <c r="Z13" s="109" t="s">
        <v>89</v>
      </c>
      <c r="AA13" s="102">
        <v>409800</v>
      </c>
      <c r="AB13" s="407"/>
      <c r="AC13" s="114">
        <v>4090</v>
      </c>
      <c r="AD13" s="98"/>
      <c r="AE13" s="531"/>
      <c r="AF13" s="114"/>
      <c r="AG13" s="110"/>
      <c r="AH13" s="483"/>
      <c r="AI13" s="407"/>
      <c r="AJ13" s="450"/>
      <c r="AK13" s="508"/>
      <c r="AL13" s="479"/>
      <c r="AM13" s="410"/>
      <c r="AN13" s="508"/>
      <c r="AO13" s="415" t="s">
        <v>133</v>
      </c>
      <c r="AP13" s="419">
        <v>8700</v>
      </c>
      <c r="AQ13" s="410">
        <v>9700</v>
      </c>
      <c r="AR13" s="407"/>
      <c r="AS13" s="521"/>
      <c r="AT13" s="407"/>
      <c r="AU13" s="411"/>
      <c r="AV13" s="407"/>
      <c r="AW13" s="521"/>
      <c r="AX13" s="407"/>
      <c r="AY13" s="541"/>
      <c r="AZ13" s="407"/>
      <c r="BA13" s="512"/>
      <c r="BB13" s="527"/>
      <c r="BC13" s="527"/>
      <c r="BD13" s="529"/>
      <c r="BE13" s="407"/>
      <c r="BF13" s="411"/>
      <c r="BG13" s="99"/>
      <c r="BH13" s="100"/>
      <c r="BI13" s="100"/>
      <c r="BJ13" s="100"/>
      <c r="BK13" s="100"/>
      <c r="BL13" s="100"/>
      <c r="BM13" s="100"/>
      <c r="BN13" s="100"/>
      <c r="BO13" s="100"/>
      <c r="BP13" s="100"/>
      <c r="BQ13" s="100"/>
      <c r="BR13" s="100"/>
    </row>
    <row r="14" spans="1:77" s="101" customFormat="1" ht="15" customHeight="1">
      <c r="A14" s="535"/>
      <c r="B14" s="434"/>
      <c r="C14" s="498"/>
      <c r="D14" s="500"/>
      <c r="E14" s="502"/>
      <c r="F14" s="96"/>
      <c r="G14" s="483"/>
      <c r="H14" s="486"/>
      <c r="I14" s="483"/>
      <c r="J14" s="486"/>
      <c r="K14" s="407"/>
      <c r="L14" s="489"/>
      <c r="M14" s="492"/>
      <c r="N14" s="495"/>
      <c r="O14" s="489"/>
      <c r="P14" s="492"/>
      <c r="Q14" s="495"/>
      <c r="R14" s="407"/>
      <c r="S14" s="515"/>
      <c r="T14" s="495"/>
      <c r="U14" s="449"/>
      <c r="V14" s="492"/>
      <c r="W14" s="494"/>
      <c r="X14" s="542"/>
      <c r="Y14" s="97"/>
      <c r="Z14" s="109" t="s">
        <v>90</v>
      </c>
      <c r="AA14" s="102">
        <v>448900</v>
      </c>
      <c r="AB14" s="407"/>
      <c r="AC14" s="114">
        <v>4480</v>
      </c>
      <c r="AD14" s="98"/>
      <c r="AE14" s="531"/>
      <c r="AF14" s="114" t="s">
        <v>91</v>
      </c>
      <c r="AG14" s="110"/>
      <c r="AH14" s="517"/>
      <c r="AI14" s="407"/>
      <c r="AJ14" s="451"/>
      <c r="AK14" s="508"/>
      <c r="AL14" s="532"/>
      <c r="AM14" s="509"/>
      <c r="AN14" s="508"/>
      <c r="AO14" s="533"/>
      <c r="AP14" s="536"/>
      <c r="AQ14" s="509"/>
      <c r="AR14" s="407"/>
      <c r="AS14" s="534"/>
      <c r="AT14" s="407"/>
      <c r="AU14" s="412"/>
      <c r="AV14" s="407"/>
      <c r="AW14" s="521"/>
      <c r="AX14" s="407"/>
      <c r="AY14" s="541"/>
      <c r="AZ14" s="407"/>
      <c r="BA14" s="513"/>
      <c r="BB14" s="528"/>
      <c r="BC14" s="528"/>
      <c r="BD14" s="530"/>
      <c r="BE14" s="407"/>
      <c r="BF14" s="412"/>
      <c r="BG14" s="99"/>
      <c r="BH14" s="100"/>
      <c r="BI14" s="100"/>
      <c r="BJ14" s="100"/>
      <c r="BK14" s="100"/>
      <c r="BL14" s="100"/>
      <c r="BM14" s="100"/>
      <c r="BN14" s="100"/>
      <c r="BO14" s="100"/>
      <c r="BP14" s="100"/>
      <c r="BQ14" s="100"/>
      <c r="BR14" s="100"/>
    </row>
    <row r="15" spans="1:77" s="101" customFormat="1" ht="15" customHeight="1">
      <c r="A15" s="535" t="s">
        <v>122</v>
      </c>
      <c r="B15" s="434"/>
      <c r="C15" s="504" t="s">
        <v>92</v>
      </c>
      <c r="D15" s="499" t="s">
        <v>78</v>
      </c>
      <c r="E15" s="501" t="s">
        <v>79</v>
      </c>
      <c r="F15" s="96"/>
      <c r="G15" s="474">
        <v>171120</v>
      </c>
      <c r="H15" s="476">
        <v>251850</v>
      </c>
      <c r="I15" s="474">
        <v>168090</v>
      </c>
      <c r="J15" s="476">
        <v>248820</v>
      </c>
      <c r="K15" s="407" t="s">
        <v>80</v>
      </c>
      <c r="L15" s="478">
        <v>1590</v>
      </c>
      <c r="M15" s="480">
        <v>2390</v>
      </c>
      <c r="N15" s="470" t="s">
        <v>199</v>
      </c>
      <c r="O15" s="478">
        <v>1560</v>
      </c>
      <c r="P15" s="480">
        <v>2360</v>
      </c>
      <c r="Q15" s="470" t="s">
        <v>199</v>
      </c>
      <c r="R15" s="407" t="s">
        <v>80</v>
      </c>
      <c r="S15" s="468">
        <v>161460</v>
      </c>
      <c r="T15" s="470">
        <v>80730</v>
      </c>
      <c r="U15" s="472">
        <v>1610</v>
      </c>
      <c r="V15" s="480">
        <v>800</v>
      </c>
      <c r="W15" s="470" t="s">
        <v>199</v>
      </c>
      <c r="X15" s="542"/>
      <c r="Y15" s="97"/>
      <c r="Z15" s="109" t="s">
        <v>93</v>
      </c>
      <c r="AA15" s="102">
        <v>488000</v>
      </c>
      <c r="AB15" s="407"/>
      <c r="AC15" s="114">
        <v>4880</v>
      </c>
      <c r="AD15" s="98"/>
      <c r="AE15" s="531"/>
      <c r="AF15" s="103" t="s">
        <v>94</v>
      </c>
      <c r="AG15" s="407" t="s">
        <v>80</v>
      </c>
      <c r="AH15" s="516">
        <v>30430</v>
      </c>
      <c r="AI15" s="407" t="s">
        <v>80</v>
      </c>
      <c r="AJ15" s="518">
        <v>240</v>
      </c>
      <c r="AK15" s="508" t="s">
        <v>80</v>
      </c>
      <c r="AL15" s="478">
        <v>2000</v>
      </c>
      <c r="AM15" s="417">
        <v>2200</v>
      </c>
      <c r="AN15" s="508" t="s">
        <v>80</v>
      </c>
      <c r="AO15" s="416" t="s">
        <v>83</v>
      </c>
      <c r="AP15" s="418">
        <v>25700</v>
      </c>
      <c r="AQ15" s="417">
        <v>28600</v>
      </c>
      <c r="AR15" s="407" t="s">
        <v>84</v>
      </c>
      <c r="AS15" s="520">
        <v>1330</v>
      </c>
      <c r="AT15" s="407" t="s">
        <v>84</v>
      </c>
      <c r="AU15" s="413" t="s">
        <v>143</v>
      </c>
      <c r="AV15" s="407" t="s">
        <v>84</v>
      </c>
      <c r="AW15" s="520">
        <v>24900</v>
      </c>
      <c r="AX15" s="407" t="s">
        <v>81</v>
      </c>
      <c r="AY15" s="540">
        <v>240</v>
      </c>
      <c r="AZ15" s="407" t="s">
        <v>84</v>
      </c>
      <c r="BA15" s="510" t="s">
        <v>151</v>
      </c>
      <c r="BB15" s="408" t="s">
        <v>151</v>
      </c>
      <c r="BC15" s="408" t="s">
        <v>151</v>
      </c>
      <c r="BD15" s="525" t="s">
        <v>151</v>
      </c>
      <c r="BE15" s="104"/>
      <c r="BF15" s="538" t="s">
        <v>203</v>
      </c>
      <c r="BG15" s="99"/>
      <c r="BH15" s="100"/>
      <c r="BI15" s="100"/>
      <c r="BJ15" s="100"/>
      <c r="BK15" s="100"/>
      <c r="BL15" s="100"/>
      <c r="BM15" s="100"/>
      <c r="BN15" s="100"/>
      <c r="BO15" s="100"/>
      <c r="BP15" s="100"/>
      <c r="BQ15" s="100"/>
      <c r="BR15" s="100"/>
    </row>
    <row r="16" spans="1:77" s="101" customFormat="1" ht="15" customHeight="1">
      <c r="A16" s="535"/>
      <c r="B16" s="434"/>
      <c r="C16" s="505"/>
      <c r="D16" s="500"/>
      <c r="E16" s="502"/>
      <c r="F16" s="96"/>
      <c r="G16" s="475"/>
      <c r="H16" s="477"/>
      <c r="I16" s="475"/>
      <c r="J16" s="477"/>
      <c r="K16" s="407"/>
      <c r="L16" s="479"/>
      <c r="M16" s="481"/>
      <c r="N16" s="471"/>
      <c r="O16" s="479"/>
      <c r="P16" s="481"/>
      <c r="Q16" s="471"/>
      <c r="R16" s="407"/>
      <c r="S16" s="469"/>
      <c r="T16" s="471"/>
      <c r="U16" s="473"/>
      <c r="V16" s="481"/>
      <c r="W16" s="471"/>
      <c r="X16" s="542"/>
      <c r="Y16" s="97"/>
      <c r="Z16" s="109" t="s">
        <v>95</v>
      </c>
      <c r="AA16" s="102">
        <v>527100</v>
      </c>
      <c r="AB16" s="407"/>
      <c r="AC16" s="114">
        <v>5270</v>
      </c>
      <c r="AD16" s="98"/>
      <c r="AE16" s="531"/>
      <c r="AF16" s="114"/>
      <c r="AG16" s="407"/>
      <c r="AH16" s="483"/>
      <c r="AI16" s="407"/>
      <c r="AJ16" s="519"/>
      <c r="AK16" s="508"/>
      <c r="AL16" s="479"/>
      <c r="AM16" s="410"/>
      <c r="AN16" s="508"/>
      <c r="AO16" s="415"/>
      <c r="AP16" s="419"/>
      <c r="AQ16" s="410"/>
      <c r="AR16" s="407"/>
      <c r="AS16" s="521"/>
      <c r="AT16" s="407"/>
      <c r="AU16" s="414"/>
      <c r="AV16" s="407"/>
      <c r="AW16" s="521"/>
      <c r="AX16" s="407"/>
      <c r="AY16" s="541"/>
      <c r="AZ16" s="407"/>
      <c r="BA16" s="511"/>
      <c r="BB16" s="409"/>
      <c r="BC16" s="409"/>
      <c r="BD16" s="526"/>
      <c r="BE16" s="104"/>
      <c r="BF16" s="539"/>
      <c r="BG16" s="99"/>
      <c r="BH16" s="100"/>
      <c r="BI16" s="100"/>
      <c r="BJ16" s="100"/>
      <c r="BK16" s="100"/>
      <c r="BL16" s="100"/>
      <c r="BM16" s="100"/>
      <c r="BN16" s="100"/>
      <c r="BO16" s="100"/>
      <c r="BP16" s="100"/>
      <c r="BQ16" s="100"/>
      <c r="BR16" s="100"/>
    </row>
    <row r="17" spans="1:70" s="101" customFormat="1" ht="15" customHeight="1">
      <c r="A17" s="535"/>
      <c r="B17" s="434"/>
      <c r="C17" s="505"/>
      <c r="D17" s="500"/>
      <c r="E17" s="502"/>
      <c r="F17" s="96"/>
      <c r="G17" s="475"/>
      <c r="H17" s="477"/>
      <c r="I17" s="475"/>
      <c r="J17" s="477"/>
      <c r="K17" s="407"/>
      <c r="L17" s="479"/>
      <c r="M17" s="481"/>
      <c r="N17" s="471"/>
      <c r="O17" s="479"/>
      <c r="P17" s="481"/>
      <c r="Q17" s="471"/>
      <c r="R17" s="407"/>
      <c r="S17" s="469"/>
      <c r="T17" s="471"/>
      <c r="U17" s="473"/>
      <c r="V17" s="481"/>
      <c r="W17" s="471"/>
      <c r="X17" s="542"/>
      <c r="Y17" s="97"/>
      <c r="Z17" s="109" t="s">
        <v>96</v>
      </c>
      <c r="AA17" s="102">
        <v>566200</v>
      </c>
      <c r="AB17" s="407"/>
      <c r="AC17" s="114">
        <v>5660</v>
      </c>
      <c r="AD17" s="98"/>
      <c r="AE17" s="531"/>
      <c r="AF17" s="114"/>
      <c r="AG17" s="407"/>
      <c r="AH17" s="483"/>
      <c r="AI17" s="407"/>
      <c r="AJ17" s="519"/>
      <c r="AK17" s="508"/>
      <c r="AL17" s="479"/>
      <c r="AM17" s="410"/>
      <c r="AN17" s="508"/>
      <c r="AO17" s="415" t="s">
        <v>86</v>
      </c>
      <c r="AP17" s="419">
        <v>14200</v>
      </c>
      <c r="AQ17" s="410">
        <v>15700</v>
      </c>
      <c r="AR17" s="407"/>
      <c r="AS17" s="521"/>
      <c r="AT17" s="407"/>
      <c r="AU17" s="414"/>
      <c r="AV17" s="407"/>
      <c r="AW17" s="521"/>
      <c r="AX17" s="407"/>
      <c r="AY17" s="541"/>
      <c r="AZ17" s="407"/>
      <c r="BA17" s="511"/>
      <c r="BB17" s="409"/>
      <c r="BC17" s="409"/>
      <c r="BD17" s="526"/>
      <c r="BE17" s="104"/>
      <c r="BF17" s="119" t="s">
        <v>204</v>
      </c>
      <c r="BG17" s="99"/>
      <c r="BH17" s="100"/>
      <c r="BI17" s="100"/>
      <c r="BJ17" s="100"/>
      <c r="BK17" s="100"/>
      <c r="BL17" s="100"/>
      <c r="BM17" s="100"/>
      <c r="BN17" s="100"/>
      <c r="BO17" s="100"/>
      <c r="BP17" s="100"/>
      <c r="BQ17" s="100"/>
      <c r="BR17" s="100"/>
    </row>
    <row r="18" spans="1:70" s="101" customFormat="1" ht="15" customHeight="1">
      <c r="A18" s="535"/>
      <c r="B18" s="434"/>
      <c r="C18" s="505"/>
      <c r="D18" s="500"/>
      <c r="E18" s="502"/>
      <c r="F18" s="96"/>
      <c r="G18" s="475"/>
      <c r="H18" s="477"/>
      <c r="I18" s="475"/>
      <c r="J18" s="477"/>
      <c r="K18" s="407"/>
      <c r="L18" s="479"/>
      <c r="M18" s="481"/>
      <c r="N18" s="471"/>
      <c r="O18" s="479"/>
      <c r="P18" s="481"/>
      <c r="Q18" s="471"/>
      <c r="R18" s="407"/>
      <c r="S18" s="469"/>
      <c r="T18" s="471"/>
      <c r="U18" s="473"/>
      <c r="V18" s="481"/>
      <c r="W18" s="471"/>
      <c r="X18" s="542"/>
      <c r="Y18" s="97"/>
      <c r="Z18" s="109" t="s">
        <v>97</v>
      </c>
      <c r="AA18" s="102">
        <v>605300</v>
      </c>
      <c r="AB18" s="407"/>
      <c r="AC18" s="114">
        <v>6050</v>
      </c>
      <c r="AD18" s="98"/>
      <c r="AE18" s="531"/>
      <c r="AF18" s="114"/>
      <c r="AG18" s="407"/>
      <c r="AH18" s="483"/>
      <c r="AI18" s="407"/>
      <c r="AJ18" s="519"/>
      <c r="AK18" s="508"/>
      <c r="AL18" s="479"/>
      <c r="AM18" s="410"/>
      <c r="AN18" s="508"/>
      <c r="AO18" s="415"/>
      <c r="AP18" s="419"/>
      <c r="AQ18" s="410"/>
      <c r="AR18" s="407"/>
      <c r="AS18" s="521"/>
      <c r="AT18" s="407"/>
      <c r="AU18" s="414"/>
      <c r="AV18" s="407"/>
      <c r="AW18" s="521"/>
      <c r="AX18" s="407"/>
      <c r="AY18" s="541"/>
      <c r="AZ18" s="407"/>
      <c r="BA18" s="511"/>
      <c r="BB18" s="409"/>
      <c r="BC18" s="409"/>
      <c r="BD18" s="526"/>
      <c r="BE18" s="104"/>
      <c r="BF18" s="105">
        <v>0.8</v>
      </c>
      <c r="BG18" s="99"/>
      <c r="BH18" s="100"/>
      <c r="BI18" s="100"/>
      <c r="BJ18" s="100"/>
      <c r="BK18" s="100"/>
      <c r="BL18" s="100"/>
      <c r="BM18" s="100"/>
      <c r="BN18" s="100"/>
      <c r="BO18" s="100"/>
      <c r="BP18" s="100"/>
      <c r="BQ18" s="100"/>
      <c r="BR18" s="100"/>
    </row>
    <row r="19" spans="1:70" s="101" customFormat="1" ht="15" customHeight="1">
      <c r="A19" s="535" t="s">
        <v>123</v>
      </c>
      <c r="B19" s="434"/>
      <c r="C19" s="505"/>
      <c r="D19" s="500"/>
      <c r="E19" s="503" t="s">
        <v>7</v>
      </c>
      <c r="F19" s="96"/>
      <c r="G19" s="482">
        <v>251850</v>
      </c>
      <c r="H19" s="484"/>
      <c r="I19" s="482">
        <v>248820</v>
      </c>
      <c r="J19" s="484"/>
      <c r="K19" s="407" t="s">
        <v>80</v>
      </c>
      <c r="L19" s="487">
        <v>2390</v>
      </c>
      <c r="M19" s="490"/>
      <c r="N19" s="493" t="s">
        <v>199</v>
      </c>
      <c r="O19" s="487">
        <v>2360</v>
      </c>
      <c r="P19" s="490"/>
      <c r="Q19" s="493" t="s">
        <v>199</v>
      </c>
      <c r="R19" s="407" t="s">
        <v>80</v>
      </c>
      <c r="S19" s="514">
        <v>80730</v>
      </c>
      <c r="T19" s="493"/>
      <c r="U19" s="448">
        <v>800</v>
      </c>
      <c r="V19" s="490"/>
      <c r="W19" s="493" t="s">
        <v>199</v>
      </c>
      <c r="X19" s="542"/>
      <c r="Y19" s="97"/>
      <c r="Z19" s="109" t="s">
        <v>98</v>
      </c>
      <c r="AA19" s="102">
        <v>644300</v>
      </c>
      <c r="AB19" s="407"/>
      <c r="AC19" s="114">
        <v>6440</v>
      </c>
      <c r="AD19" s="98"/>
      <c r="AE19" s="531"/>
      <c r="AF19" s="114"/>
      <c r="AG19" s="407"/>
      <c r="AH19" s="483"/>
      <c r="AI19" s="407"/>
      <c r="AJ19" s="450" t="s">
        <v>200</v>
      </c>
      <c r="AK19" s="508"/>
      <c r="AL19" s="479"/>
      <c r="AM19" s="410"/>
      <c r="AN19" s="508"/>
      <c r="AO19" s="415" t="s">
        <v>132</v>
      </c>
      <c r="AP19" s="419">
        <v>12300</v>
      </c>
      <c r="AQ19" s="410">
        <v>13700</v>
      </c>
      <c r="AR19" s="407"/>
      <c r="AS19" s="521"/>
      <c r="AT19" s="407"/>
      <c r="AU19" s="411">
        <v>0.08</v>
      </c>
      <c r="AV19" s="407"/>
      <c r="AW19" s="521"/>
      <c r="AX19" s="407"/>
      <c r="AY19" s="541"/>
      <c r="AZ19" s="407"/>
      <c r="BA19" s="512">
        <v>0.02</v>
      </c>
      <c r="BB19" s="527">
        <v>0.03</v>
      </c>
      <c r="BC19" s="527">
        <v>0.05</v>
      </c>
      <c r="BD19" s="529">
        <v>0.06</v>
      </c>
      <c r="BE19" s="104"/>
      <c r="BF19" s="119" t="s">
        <v>205</v>
      </c>
      <c r="BG19" s="99"/>
      <c r="BH19" s="100"/>
      <c r="BI19" s="100"/>
      <c r="BJ19" s="100"/>
      <c r="BK19" s="100"/>
      <c r="BL19" s="100"/>
      <c r="BM19" s="100"/>
      <c r="BN19" s="100"/>
      <c r="BO19" s="100"/>
      <c r="BP19" s="100"/>
      <c r="BQ19" s="100"/>
      <c r="BR19" s="100"/>
    </row>
    <row r="20" spans="1:70" s="101" customFormat="1" ht="15" customHeight="1">
      <c r="A20" s="535"/>
      <c r="B20" s="434"/>
      <c r="C20" s="505"/>
      <c r="D20" s="500"/>
      <c r="E20" s="502"/>
      <c r="F20" s="96"/>
      <c r="G20" s="483"/>
      <c r="H20" s="485"/>
      <c r="I20" s="483"/>
      <c r="J20" s="485"/>
      <c r="K20" s="407"/>
      <c r="L20" s="488"/>
      <c r="M20" s="491"/>
      <c r="N20" s="494"/>
      <c r="O20" s="488"/>
      <c r="P20" s="491"/>
      <c r="Q20" s="494"/>
      <c r="R20" s="407"/>
      <c r="S20" s="515"/>
      <c r="T20" s="494"/>
      <c r="U20" s="449"/>
      <c r="V20" s="491"/>
      <c r="W20" s="494"/>
      <c r="X20" s="115"/>
      <c r="Y20" s="97"/>
      <c r="Z20" s="109" t="s">
        <v>99</v>
      </c>
      <c r="AA20" s="102">
        <v>683400</v>
      </c>
      <c r="AB20" s="407"/>
      <c r="AC20" s="114">
        <v>6830</v>
      </c>
      <c r="AD20" s="98"/>
      <c r="AE20" s="531"/>
      <c r="AF20" s="114"/>
      <c r="AG20" s="110"/>
      <c r="AH20" s="483"/>
      <c r="AI20" s="407"/>
      <c r="AJ20" s="450"/>
      <c r="AK20" s="508"/>
      <c r="AL20" s="479"/>
      <c r="AM20" s="410"/>
      <c r="AN20" s="508"/>
      <c r="AO20" s="415"/>
      <c r="AP20" s="419"/>
      <c r="AQ20" s="410"/>
      <c r="AR20" s="407"/>
      <c r="AS20" s="521"/>
      <c r="AT20" s="407"/>
      <c r="AU20" s="411"/>
      <c r="AV20" s="407"/>
      <c r="AW20" s="521"/>
      <c r="AX20" s="407"/>
      <c r="AY20" s="541"/>
      <c r="AZ20" s="407"/>
      <c r="BA20" s="512"/>
      <c r="BB20" s="527"/>
      <c r="BC20" s="527"/>
      <c r="BD20" s="529"/>
      <c r="BE20" s="104"/>
      <c r="BF20" s="105">
        <v>0.75</v>
      </c>
      <c r="BG20" s="99"/>
      <c r="BH20" s="100"/>
      <c r="BI20" s="100"/>
      <c r="BJ20" s="100"/>
      <c r="BK20" s="100"/>
      <c r="BL20" s="100"/>
      <c r="BM20" s="100"/>
      <c r="BN20" s="100"/>
      <c r="BO20" s="100"/>
      <c r="BP20" s="100"/>
      <c r="BQ20" s="100"/>
      <c r="BR20" s="100"/>
    </row>
    <row r="21" spans="1:70" s="101" customFormat="1" ht="15" customHeight="1">
      <c r="A21" s="535"/>
      <c r="B21" s="434"/>
      <c r="C21" s="505"/>
      <c r="D21" s="500"/>
      <c r="E21" s="502"/>
      <c r="F21" s="96"/>
      <c r="G21" s="483"/>
      <c r="H21" s="485"/>
      <c r="I21" s="483"/>
      <c r="J21" s="485"/>
      <c r="K21" s="407"/>
      <c r="L21" s="488"/>
      <c r="M21" s="491"/>
      <c r="N21" s="494"/>
      <c r="O21" s="488"/>
      <c r="P21" s="491"/>
      <c r="Q21" s="494"/>
      <c r="R21" s="407"/>
      <c r="S21" s="515"/>
      <c r="T21" s="494"/>
      <c r="U21" s="449"/>
      <c r="V21" s="491"/>
      <c r="W21" s="494"/>
      <c r="X21" s="115"/>
      <c r="Y21" s="97"/>
      <c r="Z21" s="109" t="s">
        <v>100</v>
      </c>
      <c r="AA21" s="102">
        <v>722500</v>
      </c>
      <c r="AB21" s="407"/>
      <c r="AC21" s="114">
        <v>7220</v>
      </c>
      <c r="AD21" s="98"/>
      <c r="AE21" s="531"/>
      <c r="AF21" s="114"/>
      <c r="AG21" s="110"/>
      <c r="AH21" s="483"/>
      <c r="AI21" s="407"/>
      <c r="AJ21" s="450"/>
      <c r="AK21" s="508"/>
      <c r="AL21" s="479"/>
      <c r="AM21" s="410"/>
      <c r="AN21" s="508"/>
      <c r="AO21" s="415" t="s">
        <v>133</v>
      </c>
      <c r="AP21" s="419">
        <v>11000</v>
      </c>
      <c r="AQ21" s="410">
        <v>12300</v>
      </c>
      <c r="AR21" s="407"/>
      <c r="AS21" s="521"/>
      <c r="AT21" s="407"/>
      <c r="AU21" s="411"/>
      <c r="AV21" s="407"/>
      <c r="AW21" s="521"/>
      <c r="AX21" s="407"/>
      <c r="AY21" s="541"/>
      <c r="AZ21" s="407"/>
      <c r="BA21" s="512"/>
      <c r="BB21" s="527"/>
      <c r="BC21" s="527"/>
      <c r="BD21" s="529"/>
      <c r="BE21" s="104"/>
      <c r="BF21" s="119" t="s">
        <v>206</v>
      </c>
      <c r="BG21" s="99"/>
      <c r="BH21" s="100"/>
      <c r="BI21" s="100"/>
      <c r="BJ21" s="100"/>
      <c r="BK21" s="100"/>
      <c r="BL21" s="100"/>
      <c r="BM21" s="100"/>
      <c r="BN21" s="100"/>
      <c r="BO21" s="100"/>
      <c r="BP21" s="100"/>
      <c r="BQ21" s="100"/>
      <c r="BR21" s="100"/>
    </row>
    <row r="22" spans="1:70" s="101" customFormat="1" ht="15" customHeight="1">
      <c r="A22" s="535"/>
      <c r="B22" s="496"/>
      <c r="C22" s="506"/>
      <c r="D22" s="507"/>
      <c r="E22" s="537"/>
      <c r="F22" s="96"/>
      <c r="G22" s="483"/>
      <c r="H22" s="486"/>
      <c r="I22" s="483"/>
      <c r="J22" s="486"/>
      <c r="K22" s="407"/>
      <c r="L22" s="489"/>
      <c r="M22" s="492"/>
      <c r="N22" s="495"/>
      <c r="O22" s="489"/>
      <c r="P22" s="492"/>
      <c r="Q22" s="495"/>
      <c r="R22" s="407"/>
      <c r="S22" s="515"/>
      <c r="T22" s="495"/>
      <c r="U22" s="449"/>
      <c r="V22" s="492"/>
      <c r="W22" s="494"/>
      <c r="X22" s="115"/>
      <c r="Y22" s="97"/>
      <c r="Z22" s="112" t="s">
        <v>101</v>
      </c>
      <c r="AA22" s="106">
        <v>761600</v>
      </c>
      <c r="AB22" s="407"/>
      <c r="AC22" s="114">
        <v>7610</v>
      </c>
      <c r="AD22" s="98"/>
      <c r="AE22" s="531"/>
      <c r="AF22" s="114"/>
      <c r="AG22" s="110"/>
      <c r="AH22" s="517"/>
      <c r="AI22" s="407"/>
      <c r="AJ22" s="451"/>
      <c r="AK22" s="508"/>
      <c r="AL22" s="532"/>
      <c r="AM22" s="509"/>
      <c r="AN22" s="508"/>
      <c r="AO22" s="533"/>
      <c r="AP22" s="536"/>
      <c r="AQ22" s="509"/>
      <c r="AR22" s="407"/>
      <c r="AS22" s="534"/>
      <c r="AT22" s="407"/>
      <c r="AU22" s="412"/>
      <c r="AV22" s="407"/>
      <c r="AW22" s="521"/>
      <c r="AX22" s="407"/>
      <c r="AY22" s="541"/>
      <c r="AZ22" s="407"/>
      <c r="BA22" s="513"/>
      <c r="BB22" s="528"/>
      <c r="BC22" s="528"/>
      <c r="BD22" s="530"/>
      <c r="BE22" s="104"/>
      <c r="BF22" s="107">
        <v>0.7</v>
      </c>
      <c r="BG22" s="99"/>
      <c r="BH22" s="100"/>
      <c r="BI22" s="100"/>
      <c r="BJ22" s="100"/>
      <c r="BK22" s="100"/>
      <c r="BL22" s="100"/>
      <c r="BM22" s="100"/>
      <c r="BN22" s="100"/>
      <c r="BO22" s="100"/>
      <c r="BP22" s="100"/>
      <c r="BQ22" s="100"/>
      <c r="BR22" s="100"/>
    </row>
    <row r="23" spans="1:70">
      <c r="BB23" s="29"/>
      <c r="BC23" s="29"/>
      <c r="BD23" s="29"/>
      <c r="BE23" s="29"/>
    </row>
  </sheetData>
  <autoFilter ref="B4:WXM22" xr:uid="{00000000-0009-0000-0000-000002000000}"/>
  <mergeCells count="213">
    <mergeCell ref="S5:W5"/>
    <mergeCell ref="Z5:AF5"/>
    <mergeCell ref="AH5:AJ5"/>
    <mergeCell ref="AL5:AM5"/>
    <mergeCell ref="AO5:AQ5"/>
    <mergeCell ref="AW5:AY5"/>
    <mergeCell ref="BA5:BD5"/>
    <mergeCell ref="BF15:BF16"/>
    <mergeCell ref="A7:A10"/>
    <mergeCell ref="A11:A14"/>
    <mergeCell ref="A15:A18"/>
    <mergeCell ref="H15:H18"/>
    <mergeCell ref="I15:I18"/>
    <mergeCell ref="J15:J18"/>
    <mergeCell ref="AY15:AY22"/>
    <mergeCell ref="AR15:AR22"/>
    <mergeCell ref="X7:X19"/>
    <mergeCell ref="AG7:AG11"/>
    <mergeCell ref="AG15:AG19"/>
    <mergeCell ref="AO21:AO22"/>
    <mergeCell ref="AQ21:AQ22"/>
    <mergeCell ref="AY7:AY14"/>
    <mergeCell ref="AP13:AP14"/>
    <mergeCell ref="AS7:AS14"/>
    <mergeCell ref="A19:A22"/>
    <mergeCell ref="AP15:AP16"/>
    <mergeCell ref="AP21:AP22"/>
    <mergeCell ref="W15:W18"/>
    <mergeCell ref="P19:P22"/>
    <mergeCell ref="Q19:Q22"/>
    <mergeCell ref="V19:V22"/>
    <mergeCell ref="W19:W22"/>
    <mergeCell ref="AL15:AL22"/>
    <mergeCell ref="AM15:AM22"/>
    <mergeCell ref="M19:M22"/>
    <mergeCell ref="E19:E22"/>
    <mergeCell ref="G19:G22"/>
    <mergeCell ref="H19:H22"/>
    <mergeCell ref="I19:I22"/>
    <mergeCell ref="Q15:Q18"/>
    <mergeCell ref="V15:V18"/>
    <mergeCell ref="K15:K18"/>
    <mergeCell ref="L15:L18"/>
    <mergeCell ref="M15:M18"/>
    <mergeCell ref="N15:N18"/>
    <mergeCell ref="P15:P18"/>
    <mergeCell ref="J19:J22"/>
    <mergeCell ref="K19:K22"/>
    <mergeCell ref="L19:L22"/>
    <mergeCell ref="N19:N22"/>
    <mergeCell ref="O19:O22"/>
    <mergeCell ref="AP9:AP10"/>
    <mergeCell ref="AX7:AX14"/>
    <mergeCell ref="U7:U10"/>
    <mergeCell ref="Q11:Q14"/>
    <mergeCell ref="R7:R10"/>
    <mergeCell ref="S7:S10"/>
    <mergeCell ref="R11:R14"/>
    <mergeCell ref="T7:T10"/>
    <mergeCell ref="AH7:AH14"/>
    <mergeCell ref="AI7:AI14"/>
    <mergeCell ref="AJ7:AJ10"/>
    <mergeCell ref="AK7:AK14"/>
    <mergeCell ref="AN7:AN14"/>
    <mergeCell ref="AO7:AO8"/>
    <mergeCell ref="AQ7:AQ8"/>
    <mergeCell ref="AQ13:AQ14"/>
    <mergeCell ref="AP17:AP18"/>
    <mergeCell ref="AP19:AP20"/>
    <mergeCell ref="AX15:AX22"/>
    <mergeCell ref="AS15:AS22"/>
    <mergeCell ref="AW15:AW22"/>
    <mergeCell ref="W11:W14"/>
    <mergeCell ref="Z7:AA8"/>
    <mergeCell ref="BD15:BD18"/>
    <mergeCell ref="BB19:BB22"/>
    <mergeCell ref="BC19:BC22"/>
    <mergeCell ref="BD19:BD22"/>
    <mergeCell ref="AB7:AB22"/>
    <mergeCell ref="AE7:AE22"/>
    <mergeCell ref="AL7:AL14"/>
    <mergeCell ref="BA11:BA14"/>
    <mergeCell ref="AO13:AO14"/>
    <mergeCell ref="BA7:BA10"/>
    <mergeCell ref="BB7:BB10"/>
    <mergeCell ref="BC7:BC10"/>
    <mergeCell ref="BD7:BD10"/>
    <mergeCell ref="BB11:BB14"/>
    <mergeCell ref="BC11:BC14"/>
    <mergeCell ref="BD11:BD14"/>
    <mergeCell ref="AO19:AO20"/>
    <mergeCell ref="P11:P14"/>
    <mergeCell ref="O15:O18"/>
    <mergeCell ref="AN15:AN22"/>
    <mergeCell ref="AM7:AM14"/>
    <mergeCell ref="BA15:BA18"/>
    <mergeCell ref="AQ19:AQ20"/>
    <mergeCell ref="AU19:AU22"/>
    <mergeCell ref="BA19:BA22"/>
    <mergeCell ref="S11:S14"/>
    <mergeCell ref="T11:T14"/>
    <mergeCell ref="U11:U14"/>
    <mergeCell ref="AJ11:AJ14"/>
    <mergeCell ref="AO11:AO12"/>
    <mergeCell ref="AH15:AH22"/>
    <mergeCell ref="AI15:AI22"/>
    <mergeCell ref="AJ15:AJ18"/>
    <mergeCell ref="AK15:AK22"/>
    <mergeCell ref="R19:R22"/>
    <mergeCell ref="S19:S22"/>
    <mergeCell ref="T19:T22"/>
    <mergeCell ref="AW7:AW14"/>
    <mergeCell ref="V7:V10"/>
    <mergeCell ref="W7:W10"/>
    <mergeCell ref="V11:V14"/>
    <mergeCell ref="B7:B22"/>
    <mergeCell ref="C7:C14"/>
    <mergeCell ref="D7:D14"/>
    <mergeCell ref="E7:E10"/>
    <mergeCell ref="G7:G10"/>
    <mergeCell ref="H7:H10"/>
    <mergeCell ref="E11:E14"/>
    <mergeCell ref="G11:G14"/>
    <mergeCell ref="H11:H14"/>
    <mergeCell ref="C15:C22"/>
    <mergeCell ref="D15:D22"/>
    <mergeCell ref="G15:G18"/>
    <mergeCell ref="E15:E18"/>
    <mergeCell ref="G5:H5"/>
    <mergeCell ref="I5:J5"/>
    <mergeCell ref="L5:N5"/>
    <mergeCell ref="O5:Q5"/>
    <mergeCell ref="R15:R18"/>
    <mergeCell ref="S15:S18"/>
    <mergeCell ref="T15:T18"/>
    <mergeCell ref="U15:U18"/>
    <mergeCell ref="I7:I10"/>
    <mergeCell ref="J7:J10"/>
    <mergeCell ref="K7:K10"/>
    <mergeCell ref="L7:L10"/>
    <mergeCell ref="M7:M10"/>
    <mergeCell ref="N7:N10"/>
    <mergeCell ref="I11:I14"/>
    <mergeCell ref="J11:J14"/>
    <mergeCell ref="K11:K14"/>
    <mergeCell ref="L11:L14"/>
    <mergeCell ref="M11:M14"/>
    <mergeCell ref="N11:N14"/>
    <mergeCell ref="O7:O10"/>
    <mergeCell ref="P7:P10"/>
    <mergeCell ref="Q7:Q10"/>
    <mergeCell ref="O11:O14"/>
    <mergeCell ref="U19:U22"/>
    <mergeCell ref="AJ19:AJ22"/>
    <mergeCell ref="BJ1:BK4"/>
    <mergeCell ref="BL1:BL4"/>
    <mergeCell ref="B1:B4"/>
    <mergeCell ref="C1:C4"/>
    <mergeCell ref="D1:D4"/>
    <mergeCell ref="E1:E4"/>
    <mergeCell ref="G1:J1"/>
    <mergeCell ref="L1:Q1"/>
    <mergeCell ref="G2:H2"/>
    <mergeCell ref="I2:J2"/>
    <mergeCell ref="L2:N2"/>
    <mergeCell ref="O2:Q2"/>
    <mergeCell ref="S1:W2"/>
    <mergeCell ref="Z1:AF2"/>
    <mergeCell ref="AH1:AJ2"/>
    <mergeCell ref="AL1:AM2"/>
    <mergeCell ref="AO1:AQ2"/>
    <mergeCell ref="AS1:AS4"/>
    <mergeCell ref="G3:H3"/>
    <mergeCell ref="I3:J3"/>
    <mergeCell ref="AJ3:AJ4"/>
    <mergeCell ref="AU1:AU4"/>
    <mergeCell ref="BB2:BB4"/>
    <mergeCell ref="BC2:BC4"/>
    <mergeCell ref="AW1:AY2"/>
    <mergeCell ref="BA1:BD1"/>
    <mergeCell ref="BF1:BF4"/>
    <mergeCell ref="BA2:BA4"/>
    <mergeCell ref="U3:W3"/>
    <mergeCell ref="AC3:AC4"/>
    <mergeCell ref="AF3:AF4"/>
    <mergeCell ref="AL3:AM3"/>
    <mergeCell ref="AP3:AQ3"/>
    <mergeCell ref="AY3:AY4"/>
    <mergeCell ref="BD2:BD4"/>
    <mergeCell ref="BE7:BE14"/>
    <mergeCell ref="BB15:BB18"/>
    <mergeCell ref="BC15:BC18"/>
    <mergeCell ref="AZ7:AZ14"/>
    <mergeCell ref="AQ11:AQ12"/>
    <mergeCell ref="AU11:AU14"/>
    <mergeCell ref="BF7:BF10"/>
    <mergeCell ref="AO9:AO10"/>
    <mergeCell ref="AQ9:AQ10"/>
    <mergeCell ref="BF11:BF14"/>
    <mergeCell ref="AO15:AO16"/>
    <mergeCell ref="AQ15:AQ16"/>
    <mergeCell ref="AT15:AT22"/>
    <mergeCell ref="AU15:AU18"/>
    <mergeCell ref="AV15:AV22"/>
    <mergeCell ref="AT7:AT14"/>
    <mergeCell ref="AP7:AP8"/>
    <mergeCell ref="AP11:AP12"/>
    <mergeCell ref="AR7:AR14"/>
    <mergeCell ref="AU7:AU10"/>
    <mergeCell ref="AV7:AV14"/>
    <mergeCell ref="AZ15:AZ22"/>
    <mergeCell ref="AO17:AO18"/>
    <mergeCell ref="AQ17:AQ18"/>
  </mergeCells>
  <phoneticPr fontId="1"/>
  <pageMargins left="0.39370078740157483" right="0.39370078740157483" top="0.78740157480314965" bottom="0.39370078740157483" header="0.39370078740157483" footer="0.15748031496062992"/>
  <pageSetup paperSize="8" fitToWidth="0" pageOrder="overThenDown" orientation="landscape" r:id="rId1"/>
  <headerFooter differentFirst="1">
    <firstHeader>&amp;L&amp;"ＤＦ特太ゴシック体,標準"&amp;18小規模保育事業（Ａ型）（保育認定）</firstHeader>
  </headerFooter>
  <colBreaks count="2" manualBreakCount="2">
    <brk id="31" max="22" man="1"/>
    <brk id="52"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31"/>
  <sheetViews>
    <sheetView view="pageBreakPreview" topLeftCell="A19" zoomScale="90" zoomScaleNormal="100" zoomScaleSheetLayoutView="90" workbookViewId="0">
      <selection activeCell="C7" sqref="C7:C8"/>
    </sheetView>
  </sheetViews>
  <sheetFormatPr defaultColWidth="2.5" defaultRowHeight="25.5" customHeight="1"/>
  <cols>
    <col min="1" max="1" width="23" style="42" customWidth="1"/>
    <col min="2" max="2" width="2.5" style="42" customWidth="1"/>
    <col min="3" max="21" width="2.625" style="42" customWidth="1"/>
    <col min="22" max="22" width="2.75" style="42" customWidth="1"/>
    <col min="23" max="23" width="57.375" style="43" customWidth="1"/>
    <col min="24" max="16384" width="2.5" style="42"/>
  </cols>
  <sheetData>
    <row r="1" spans="1:23" ht="25.5" customHeight="1">
      <c r="A1" s="140" t="s">
        <v>103</v>
      </c>
      <c r="B1" s="141"/>
      <c r="C1" s="141"/>
      <c r="D1" s="141"/>
      <c r="E1" s="141"/>
      <c r="F1" s="141"/>
      <c r="G1" s="141"/>
      <c r="H1" s="141"/>
      <c r="I1" s="141"/>
      <c r="J1" s="141"/>
      <c r="K1" s="141"/>
      <c r="L1" s="141"/>
      <c r="M1" s="141"/>
      <c r="N1" s="141"/>
      <c r="O1" s="141"/>
      <c r="P1" s="141"/>
      <c r="Q1" s="141"/>
      <c r="R1" s="141"/>
      <c r="S1" s="141"/>
      <c r="T1" s="141"/>
      <c r="U1" s="141"/>
      <c r="V1" s="141"/>
      <c r="W1" s="141"/>
    </row>
    <row r="2" spans="1:23" ht="25.5" customHeight="1">
      <c r="A2" s="141"/>
      <c r="B2" s="141"/>
      <c r="C2" s="141"/>
      <c r="D2" s="141"/>
      <c r="E2" s="141"/>
      <c r="F2" s="141"/>
      <c r="G2" s="141"/>
      <c r="H2" s="141"/>
      <c r="I2" s="141"/>
      <c r="J2" s="141"/>
      <c r="K2" s="141"/>
      <c r="L2" s="141"/>
      <c r="M2" s="141"/>
      <c r="N2" s="141"/>
      <c r="O2" s="141"/>
      <c r="P2" s="141"/>
      <c r="Q2" s="141"/>
      <c r="R2" s="141"/>
      <c r="S2" s="141"/>
      <c r="T2" s="141"/>
      <c r="U2" s="141"/>
      <c r="V2" s="141"/>
      <c r="W2" s="142"/>
    </row>
    <row r="3" spans="1:23" ht="30" customHeight="1">
      <c r="A3" s="556" t="s">
        <v>104</v>
      </c>
      <c r="B3" s="558" t="s">
        <v>142</v>
      </c>
      <c r="C3" s="556" t="s">
        <v>105</v>
      </c>
      <c r="D3" s="562"/>
      <c r="E3" s="562"/>
      <c r="F3" s="562"/>
      <c r="G3" s="562"/>
      <c r="H3" s="562"/>
      <c r="I3" s="562"/>
      <c r="J3" s="562"/>
      <c r="K3" s="562"/>
      <c r="L3" s="562"/>
      <c r="M3" s="562"/>
      <c r="N3" s="562"/>
      <c r="O3" s="562"/>
      <c r="P3" s="562"/>
      <c r="Q3" s="562"/>
      <c r="R3" s="562"/>
      <c r="S3" s="562"/>
      <c r="T3" s="562"/>
      <c r="U3" s="562"/>
      <c r="V3" s="563"/>
      <c r="W3" s="543" t="s">
        <v>220</v>
      </c>
    </row>
    <row r="4" spans="1:23" ht="15" customHeight="1">
      <c r="A4" s="560"/>
      <c r="B4" s="561"/>
      <c r="C4" s="546" t="s">
        <v>138</v>
      </c>
      <c r="D4" s="547"/>
      <c r="E4" s="547"/>
      <c r="F4" s="547"/>
      <c r="G4" s="547"/>
      <c r="H4" s="547"/>
      <c r="I4" s="547"/>
      <c r="J4" s="547"/>
      <c r="K4" s="547"/>
      <c r="L4" s="548">
        <v>49010</v>
      </c>
      <c r="M4" s="549"/>
      <c r="N4" s="549"/>
      <c r="O4" s="547" t="s">
        <v>139</v>
      </c>
      <c r="P4" s="547"/>
      <c r="Q4" s="547"/>
      <c r="R4" s="547"/>
      <c r="S4" s="547"/>
      <c r="T4" s="547"/>
      <c r="U4" s="547"/>
      <c r="V4" s="550"/>
      <c r="W4" s="544"/>
    </row>
    <row r="5" spans="1:23" ht="15" customHeight="1">
      <c r="A5" s="557"/>
      <c r="B5" s="559"/>
      <c r="C5" s="551" t="s">
        <v>140</v>
      </c>
      <c r="D5" s="552"/>
      <c r="E5" s="552"/>
      <c r="F5" s="552"/>
      <c r="G5" s="552"/>
      <c r="H5" s="552"/>
      <c r="I5" s="552"/>
      <c r="J5" s="552"/>
      <c r="K5" s="552"/>
      <c r="L5" s="553">
        <v>6130</v>
      </c>
      <c r="M5" s="554"/>
      <c r="N5" s="554"/>
      <c r="O5" s="552" t="s">
        <v>141</v>
      </c>
      <c r="P5" s="552"/>
      <c r="Q5" s="552"/>
      <c r="R5" s="552"/>
      <c r="S5" s="552"/>
      <c r="T5" s="552"/>
      <c r="U5" s="552"/>
      <c r="V5" s="555"/>
      <c r="W5" s="545"/>
    </row>
    <row r="6" spans="1:23" ht="25.5" customHeight="1">
      <c r="A6" s="143"/>
      <c r="B6" s="143"/>
      <c r="C6" s="143"/>
      <c r="D6" s="144"/>
      <c r="E6" s="144"/>
      <c r="F6" s="144"/>
      <c r="G6" s="144"/>
      <c r="H6" s="145"/>
      <c r="I6" s="145"/>
      <c r="J6" s="145"/>
      <c r="K6" s="145"/>
      <c r="L6" s="143"/>
      <c r="M6" s="145"/>
      <c r="N6" s="145"/>
      <c r="O6" s="145"/>
      <c r="P6" s="145"/>
      <c r="Q6" s="146"/>
      <c r="R6" s="146"/>
      <c r="S6" s="146"/>
      <c r="T6" s="146"/>
      <c r="U6" s="146"/>
      <c r="V6" s="146"/>
      <c r="W6" s="147"/>
    </row>
    <row r="7" spans="1:23" ht="30" customHeight="1">
      <c r="A7" s="556" t="s">
        <v>221</v>
      </c>
      <c r="B7" s="558" t="s">
        <v>153</v>
      </c>
      <c r="C7" s="564"/>
      <c r="D7" s="566">
        <v>11030</v>
      </c>
      <c r="E7" s="567"/>
      <c r="F7" s="567"/>
      <c r="G7" s="567"/>
      <c r="H7" s="567"/>
      <c r="I7" s="567"/>
      <c r="J7" s="148" t="s">
        <v>222</v>
      </c>
      <c r="K7" s="568" t="s">
        <v>223</v>
      </c>
      <c r="L7" s="568"/>
      <c r="M7" s="568"/>
      <c r="N7" s="568"/>
      <c r="O7" s="568"/>
      <c r="P7" s="568"/>
      <c r="Q7" s="568"/>
      <c r="R7" s="568"/>
      <c r="S7" s="568"/>
      <c r="T7" s="568"/>
      <c r="U7" s="568"/>
      <c r="V7" s="569"/>
      <c r="W7" s="570" t="s">
        <v>224</v>
      </c>
    </row>
    <row r="8" spans="1:23" ht="30" customHeight="1">
      <c r="A8" s="557"/>
      <c r="B8" s="559"/>
      <c r="C8" s="565"/>
      <c r="D8" s="149"/>
      <c r="E8" s="149"/>
      <c r="F8" s="149"/>
      <c r="G8" s="150"/>
      <c r="H8" s="150"/>
      <c r="I8" s="150"/>
      <c r="J8" s="150"/>
      <c r="K8" s="150"/>
      <c r="L8" s="150"/>
      <c r="M8" s="552" t="s">
        <v>166</v>
      </c>
      <c r="N8" s="552"/>
      <c r="O8" s="552"/>
      <c r="P8" s="552"/>
      <c r="Q8" s="552"/>
      <c r="R8" s="552"/>
      <c r="S8" s="552"/>
      <c r="T8" s="552"/>
      <c r="U8" s="552"/>
      <c r="V8" s="555"/>
      <c r="W8" s="570"/>
    </row>
    <row r="9" spans="1:23" ht="30" customHeight="1">
      <c r="A9" s="141"/>
      <c r="B9" s="151"/>
      <c r="C9" s="141"/>
      <c r="D9" s="141"/>
      <c r="E9" s="141"/>
      <c r="F9" s="141"/>
      <c r="G9" s="141"/>
      <c r="H9" s="141"/>
      <c r="I9" s="141"/>
      <c r="J9" s="141"/>
      <c r="K9" s="141"/>
      <c r="L9" s="141"/>
      <c r="M9" s="141"/>
      <c r="N9" s="141"/>
      <c r="O9" s="141"/>
      <c r="P9" s="141"/>
      <c r="Q9" s="141"/>
      <c r="R9" s="141"/>
      <c r="S9" s="141"/>
      <c r="T9" s="141"/>
      <c r="U9" s="141"/>
      <c r="V9" s="141"/>
      <c r="W9" s="142"/>
    </row>
    <row r="10" spans="1:23" ht="25.5" customHeight="1">
      <c r="A10" s="556" t="s">
        <v>106</v>
      </c>
      <c r="B10" s="558" t="s">
        <v>154</v>
      </c>
      <c r="C10" s="582" t="s">
        <v>107</v>
      </c>
      <c r="D10" s="583"/>
      <c r="E10" s="583"/>
      <c r="F10" s="583"/>
      <c r="G10" s="583"/>
      <c r="H10" s="584">
        <v>1900</v>
      </c>
      <c r="I10" s="584"/>
      <c r="J10" s="584"/>
      <c r="K10" s="584"/>
      <c r="L10" s="585"/>
      <c r="M10" s="582" t="s">
        <v>108</v>
      </c>
      <c r="N10" s="583"/>
      <c r="O10" s="583"/>
      <c r="P10" s="583"/>
      <c r="Q10" s="583"/>
      <c r="R10" s="584">
        <v>1320</v>
      </c>
      <c r="S10" s="584"/>
      <c r="T10" s="584"/>
      <c r="U10" s="584"/>
      <c r="V10" s="585"/>
      <c r="W10" s="570" t="s">
        <v>109</v>
      </c>
    </row>
    <row r="11" spans="1:23" ht="30" customHeight="1">
      <c r="A11" s="578"/>
      <c r="B11" s="580"/>
      <c r="C11" s="582" t="s">
        <v>110</v>
      </c>
      <c r="D11" s="583"/>
      <c r="E11" s="583"/>
      <c r="F11" s="583"/>
      <c r="G11" s="583"/>
      <c r="H11" s="584">
        <v>1690</v>
      </c>
      <c r="I11" s="584"/>
      <c r="J11" s="584"/>
      <c r="K11" s="584"/>
      <c r="L11" s="585"/>
      <c r="M11" s="582" t="s">
        <v>111</v>
      </c>
      <c r="N11" s="583"/>
      <c r="O11" s="583"/>
      <c r="P11" s="583"/>
      <c r="Q11" s="583"/>
      <c r="R11" s="584">
        <v>120</v>
      </c>
      <c r="S11" s="584"/>
      <c r="T11" s="584"/>
      <c r="U11" s="584"/>
      <c r="V11" s="585"/>
      <c r="W11" s="570"/>
    </row>
    <row r="12" spans="1:23" ht="25.5" customHeight="1">
      <c r="A12" s="579"/>
      <c r="B12" s="581"/>
      <c r="C12" s="582" t="s">
        <v>112</v>
      </c>
      <c r="D12" s="583"/>
      <c r="E12" s="583"/>
      <c r="F12" s="583"/>
      <c r="G12" s="583"/>
      <c r="H12" s="584">
        <v>1670</v>
      </c>
      <c r="I12" s="584"/>
      <c r="J12" s="584"/>
      <c r="K12" s="584"/>
      <c r="L12" s="585"/>
      <c r="M12" s="590"/>
      <c r="N12" s="591"/>
      <c r="O12" s="591"/>
      <c r="P12" s="591"/>
      <c r="Q12" s="591"/>
      <c r="R12" s="591"/>
      <c r="S12" s="591"/>
      <c r="T12" s="591"/>
      <c r="U12" s="591"/>
      <c r="V12" s="592"/>
      <c r="W12" s="570"/>
    </row>
    <row r="13" spans="1:23" ht="30" customHeight="1">
      <c r="A13" s="143"/>
      <c r="B13" s="143"/>
      <c r="C13" s="143"/>
      <c r="D13" s="144"/>
      <c r="E13" s="144"/>
      <c r="F13" s="144"/>
      <c r="G13" s="144"/>
      <c r="H13" s="145"/>
      <c r="I13" s="145"/>
      <c r="J13" s="145"/>
      <c r="K13" s="145"/>
      <c r="L13" s="143"/>
      <c r="M13" s="145"/>
      <c r="N13" s="145"/>
      <c r="O13" s="145"/>
      <c r="P13" s="145"/>
      <c r="Q13" s="146"/>
      <c r="R13" s="146"/>
      <c r="S13" s="146"/>
      <c r="T13" s="146"/>
      <c r="U13" s="146"/>
      <c r="V13" s="146"/>
      <c r="W13" s="147"/>
    </row>
    <row r="14" spans="1:23" ht="25.5" customHeight="1">
      <c r="A14" s="152" t="s">
        <v>113</v>
      </c>
      <c r="B14" s="153" t="s">
        <v>155</v>
      </c>
      <c r="C14" s="599">
        <v>6270</v>
      </c>
      <c r="D14" s="599"/>
      <c r="E14" s="599"/>
      <c r="F14" s="599"/>
      <c r="G14" s="599"/>
      <c r="H14" s="599"/>
      <c r="I14" s="599"/>
      <c r="J14" s="599"/>
      <c r="K14" s="599"/>
      <c r="L14" s="599"/>
      <c r="M14" s="599"/>
      <c r="N14" s="599"/>
      <c r="O14" s="599"/>
      <c r="P14" s="599"/>
      <c r="Q14" s="599"/>
      <c r="R14" s="599"/>
      <c r="S14" s="599"/>
      <c r="T14" s="599"/>
      <c r="U14" s="599"/>
      <c r="V14" s="600"/>
      <c r="W14" s="154" t="s">
        <v>114</v>
      </c>
    </row>
    <row r="15" spans="1:23" ht="30" customHeight="1">
      <c r="A15" s="143"/>
      <c r="B15" s="143"/>
      <c r="C15" s="143"/>
      <c r="D15" s="144"/>
      <c r="E15" s="144"/>
      <c r="F15" s="144"/>
      <c r="G15" s="144"/>
      <c r="H15" s="145"/>
      <c r="I15" s="145"/>
      <c r="J15" s="145"/>
      <c r="K15" s="145"/>
      <c r="L15" s="143"/>
      <c r="M15" s="145"/>
      <c r="N15" s="145"/>
      <c r="O15" s="145"/>
      <c r="P15" s="145"/>
      <c r="Q15" s="146"/>
      <c r="R15" s="146"/>
      <c r="S15" s="146"/>
      <c r="T15" s="146"/>
      <c r="U15" s="146"/>
      <c r="V15" s="146"/>
      <c r="W15" s="155"/>
    </row>
    <row r="16" spans="1:23" s="49" customFormat="1" ht="30" customHeight="1">
      <c r="A16" s="152" t="s">
        <v>115</v>
      </c>
      <c r="B16" s="153" t="s">
        <v>156</v>
      </c>
      <c r="C16" s="596">
        <v>162470</v>
      </c>
      <c r="D16" s="596"/>
      <c r="E16" s="596"/>
      <c r="F16" s="596"/>
      <c r="G16" s="596"/>
      <c r="H16" s="596"/>
      <c r="I16" s="596"/>
      <c r="J16" s="596"/>
      <c r="K16" s="596"/>
      <c r="L16" s="596"/>
      <c r="M16" s="596"/>
      <c r="N16" s="596"/>
      <c r="O16" s="596"/>
      <c r="P16" s="596"/>
      <c r="Q16" s="596"/>
      <c r="R16" s="596"/>
      <c r="S16" s="596"/>
      <c r="T16" s="596"/>
      <c r="U16" s="596"/>
      <c r="V16" s="597"/>
      <c r="W16" s="154" t="s">
        <v>114</v>
      </c>
    </row>
    <row r="17" spans="1:23" s="49" customFormat="1" ht="20.25" customHeight="1">
      <c r="A17" s="143"/>
      <c r="B17" s="143"/>
      <c r="C17" s="143"/>
      <c r="D17" s="144"/>
      <c r="E17" s="144"/>
      <c r="F17" s="144"/>
      <c r="G17" s="144"/>
      <c r="H17" s="145"/>
      <c r="I17" s="145"/>
      <c r="J17" s="145"/>
      <c r="K17" s="145"/>
      <c r="L17" s="143"/>
      <c r="M17" s="146"/>
      <c r="N17" s="145"/>
      <c r="O17" s="145"/>
      <c r="P17" s="145"/>
      <c r="Q17" s="146"/>
      <c r="R17" s="146"/>
      <c r="S17" s="146"/>
      <c r="T17" s="146"/>
      <c r="U17" s="146"/>
      <c r="V17" s="146"/>
      <c r="W17" s="155"/>
    </row>
    <row r="18" spans="1:23" s="49" customFormat="1" ht="30" customHeight="1">
      <c r="A18" s="152" t="s">
        <v>116</v>
      </c>
      <c r="B18" s="153" t="s">
        <v>158</v>
      </c>
      <c r="C18" s="601">
        <v>160000</v>
      </c>
      <c r="D18" s="601"/>
      <c r="E18" s="601"/>
      <c r="F18" s="601"/>
      <c r="G18" s="601"/>
      <c r="H18" s="601"/>
      <c r="I18" s="601"/>
      <c r="J18" s="601"/>
      <c r="K18" s="601"/>
      <c r="L18" s="601"/>
      <c r="M18" s="601"/>
      <c r="N18" s="601"/>
      <c r="O18" s="601"/>
      <c r="P18" s="601"/>
      <c r="Q18" s="601"/>
      <c r="R18" s="601"/>
      <c r="S18" s="601"/>
      <c r="T18" s="601"/>
      <c r="U18" s="601"/>
      <c r="V18" s="602"/>
      <c r="W18" s="154" t="s">
        <v>114</v>
      </c>
    </row>
    <row r="19" spans="1:23" s="49" customFormat="1" ht="30" customHeight="1">
      <c r="A19" s="156"/>
      <c r="B19" s="157"/>
      <c r="C19" s="158"/>
      <c r="D19" s="158"/>
      <c r="E19" s="158"/>
      <c r="F19" s="158"/>
      <c r="G19" s="158"/>
      <c r="H19" s="158"/>
      <c r="I19" s="158"/>
      <c r="J19" s="158"/>
      <c r="K19" s="158"/>
      <c r="L19" s="158"/>
      <c r="M19" s="158"/>
      <c r="N19" s="158"/>
      <c r="O19" s="158"/>
      <c r="P19" s="158"/>
      <c r="Q19" s="158"/>
      <c r="R19" s="158"/>
      <c r="S19" s="158"/>
      <c r="T19" s="158"/>
      <c r="U19" s="158"/>
      <c r="V19" s="158"/>
      <c r="W19" s="159"/>
    </row>
    <row r="20" spans="1:23" s="49" customFormat="1" ht="20.25" customHeight="1">
      <c r="A20" s="556" t="s">
        <v>157</v>
      </c>
      <c r="B20" s="603" t="s">
        <v>170</v>
      </c>
      <c r="C20" s="593" t="s">
        <v>159</v>
      </c>
      <c r="D20" s="160"/>
      <c r="E20" s="575" t="s">
        <v>160</v>
      </c>
      <c r="F20" s="575"/>
      <c r="G20" s="575"/>
      <c r="H20" s="575"/>
      <c r="I20" s="575"/>
      <c r="J20" s="161"/>
      <c r="K20" s="576" t="s">
        <v>161</v>
      </c>
      <c r="L20" s="576"/>
      <c r="M20" s="576"/>
      <c r="N20" s="576"/>
      <c r="O20" s="576"/>
      <c r="P20" s="576"/>
      <c r="Q20" s="576"/>
      <c r="R20" s="576"/>
      <c r="S20" s="160"/>
      <c r="T20" s="161"/>
      <c r="U20" s="161"/>
      <c r="V20" s="162"/>
      <c r="W20" s="574" t="s">
        <v>162</v>
      </c>
    </row>
    <row r="21" spans="1:23" s="49" customFormat="1" ht="30" customHeight="1">
      <c r="A21" s="560"/>
      <c r="B21" s="604"/>
      <c r="C21" s="594"/>
      <c r="D21" s="163" t="s">
        <v>163</v>
      </c>
      <c r="E21" s="577">
        <v>79950</v>
      </c>
      <c r="F21" s="577"/>
      <c r="G21" s="577"/>
      <c r="H21" s="577"/>
      <c r="I21" s="577"/>
      <c r="J21" s="163" t="s">
        <v>164</v>
      </c>
      <c r="K21" s="571">
        <v>790</v>
      </c>
      <c r="L21" s="571"/>
      <c r="M21" s="571"/>
      <c r="N21" s="571"/>
      <c r="O21" s="571"/>
      <c r="P21" s="571"/>
      <c r="Q21" s="571"/>
      <c r="R21" s="571"/>
      <c r="S21" s="164" t="s">
        <v>165</v>
      </c>
      <c r="T21" s="163"/>
      <c r="U21" s="163"/>
      <c r="V21" s="165"/>
      <c r="W21" s="561"/>
    </row>
    <row r="22" spans="1:23" s="49" customFormat="1" ht="30" customHeight="1">
      <c r="A22" s="560"/>
      <c r="B22" s="604"/>
      <c r="C22" s="595"/>
      <c r="D22" s="166"/>
      <c r="E22" s="167"/>
      <c r="F22" s="167"/>
      <c r="G22" s="167"/>
      <c r="H22" s="167"/>
      <c r="I22" s="572" t="s">
        <v>166</v>
      </c>
      <c r="J22" s="572"/>
      <c r="K22" s="572"/>
      <c r="L22" s="572"/>
      <c r="M22" s="572"/>
      <c r="N22" s="572"/>
      <c r="O22" s="572"/>
      <c r="P22" s="572"/>
      <c r="Q22" s="572"/>
      <c r="R22" s="572"/>
      <c r="S22" s="572"/>
      <c r="T22" s="572"/>
      <c r="U22" s="572"/>
      <c r="V22" s="573"/>
      <c r="W22" s="561"/>
    </row>
    <row r="23" spans="1:23" s="49" customFormat="1" ht="20.25" customHeight="1">
      <c r="A23" s="560"/>
      <c r="B23" s="604"/>
      <c r="C23" s="593" t="s">
        <v>167</v>
      </c>
      <c r="D23" s="160"/>
      <c r="E23" s="575" t="s">
        <v>160</v>
      </c>
      <c r="F23" s="575"/>
      <c r="G23" s="575"/>
      <c r="H23" s="575"/>
      <c r="I23" s="575"/>
      <c r="J23" s="161"/>
      <c r="K23" s="576" t="s">
        <v>161</v>
      </c>
      <c r="L23" s="576"/>
      <c r="M23" s="576"/>
      <c r="N23" s="576"/>
      <c r="O23" s="576"/>
      <c r="P23" s="576"/>
      <c r="Q23" s="576"/>
      <c r="R23" s="576"/>
      <c r="S23" s="160"/>
      <c r="T23" s="161"/>
      <c r="U23" s="161"/>
      <c r="V23" s="162"/>
      <c r="W23" s="561"/>
    </row>
    <row r="24" spans="1:23" s="49" customFormat="1" ht="30" customHeight="1">
      <c r="A24" s="560"/>
      <c r="B24" s="604"/>
      <c r="C24" s="594"/>
      <c r="D24" s="163" t="s">
        <v>163</v>
      </c>
      <c r="E24" s="577">
        <v>50000</v>
      </c>
      <c r="F24" s="577"/>
      <c r="G24" s="577"/>
      <c r="H24" s="577"/>
      <c r="I24" s="577"/>
      <c r="J24" s="163" t="s">
        <v>164</v>
      </c>
      <c r="K24" s="571">
        <v>500</v>
      </c>
      <c r="L24" s="571"/>
      <c r="M24" s="571"/>
      <c r="N24" s="571"/>
      <c r="O24" s="571"/>
      <c r="P24" s="571"/>
      <c r="Q24" s="571"/>
      <c r="R24" s="571"/>
      <c r="S24" s="164" t="s">
        <v>165</v>
      </c>
      <c r="T24" s="163"/>
      <c r="U24" s="163"/>
      <c r="V24" s="165"/>
      <c r="W24" s="561"/>
    </row>
    <row r="25" spans="1:23" ht="25.5" customHeight="1">
      <c r="A25" s="560"/>
      <c r="B25" s="604"/>
      <c r="C25" s="595"/>
      <c r="D25" s="166"/>
      <c r="E25" s="167"/>
      <c r="F25" s="167"/>
      <c r="G25" s="167"/>
      <c r="H25" s="167"/>
      <c r="I25" s="572" t="s">
        <v>166</v>
      </c>
      <c r="J25" s="572"/>
      <c r="K25" s="572"/>
      <c r="L25" s="572"/>
      <c r="M25" s="572"/>
      <c r="N25" s="572"/>
      <c r="O25" s="572"/>
      <c r="P25" s="572"/>
      <c r="Q25" s="572"/>
      <c r="R25" s="572"/>
      <c r="S25" s="572"/>
      <c r="T25" s="572"/>
      <c r="U25" s="572"/>
      <c r="V25" s="573"/>
      <c r="W25" s="561"/>
    </row>
    <row r="26" spans="1:23" ht="30" customHeight="1">
      <c r="A26" s="560"/>
      <c r="B26" s="604"/>
      <c r="C26" s="593" t="s">
        <v>168</v>
      </c>
      <c r="D26" s="606" t="s">
        <v>160</v>
      </c>
      <c r="E26" s="575"/>
      <c r="F26" s="575"/>
      <c r="G26" s="575"/>
      <c r="H26" s="575"/>
      <c r="I26" s="575"/>
      <c r="J26" s="575"/>
      <c r="K26" s="575"/>
      <c r="L26" s="575"/>
      <c r="M26" s="168"/>
      <c r="N26" s="168"/>
      <c r="O26" s="168"/>
      <c r="P26" s="168"/>
      <c r="Q26" s="168"/>
      <c r="R26" s="168"/>
      <c r="S26" s="168"/>
      <c r="T26" s="168"/>
      <c r="U26" s="168"/>
      <c r="V26" s="169"/>
      <c r="W26" s="561"/>
    </row>
    <row r="27" spans="1:23" ht="25.5" customHeight="1">
      <c r="A27" s="557"/>
      <c r="B27" s="605"/>
      <c r="C27" s="595"/>
      <c r="D27" s="586">
        <v>10000</v>
      </c>
      <c r="E27" s="587"/>
      <c r="F27" s="587"/>
      <c r="G27" s="587"/>
      <c r="H27" s="587"/>
      <c r="I27" s="587"/>
      <c r="J27" s="588" t="s">
        <v>169</v>
      </c>
      <c r="K27" s="588"/>
      <c r="L27" s="588"/>
      <c r="M27" s="588"/>
      <c r="N27" s="588"/>
      <c r="O27" s="588"/>
      <c r="P27" s="588"/>
      <c r="Q27" s="588"/>
      <c r="R27" s="588"/>
      <c r="S27" s="588"/>
      <c r="T27" s="588"/>
      <c r="U27" s="588"/>
      <c r="V27" s="589"/>
      <c r="W27" s="559"/>
    </row>
    <row r="28" spans="1:23" ht="25.5" customHeight="1">
      <c r="A28" s="143"/>
      <c r="B28" s="143"/>
      <c r="C28" s="143"/>
      <c r="D28" s="144"/>
      <c r="E28" s="144"/>
      <c r="F28" s="144"/>
      <c r="G28" s="144"/>
      <c r="H28" s="145"/>
      <c r="I28" s="145"/>
      <c r="J28" s="145"/>
      <c r="K28" s="145"/>
      <c r="L28" s="143"/>
      <c r="M28" s="146"/>
      <c r="N28" s="145"/>
      <c r="O28" s="145"/>
      <c r="P28" s="145"/>
      <c r="Q28" s="146"/>
      <c r="R28" s="146"/>
      <c r="S28" s="146"/>
      <c r="T28" s="146"/>
      <c r="U28" s="146"/>
      <c r="V28" s="146"/>
      <c r="W28" s="147" t="s">
        <v>117</v>
      </c>
    </row>
    <row r="29" spans="1:23" ht="25.5" customHeight="1">
      <c r="A29" s="152" t="s">
        <v>118</v>
      </c>
      <c r="B29" s="153" t="s">
        <v>225</v>
      </c>
      <c r="C29" s="596">
        <v>150000</v>
      </c>
      <c r="D29" s="596"/>
      <c r="E29" s="596"/>
      <c r="F29" s="596"/>
      <c r="G29" s="596"/>
      <c r="H29" s="596"/>
      <c r="I29" s="596"/>
      <c r="J29" s="596"/>
      <c r="K29" s="596"/>
      <c r="L29" s="596"/>
      <c r="M29" s="596"/>
      <c r="N29" s="596"/>
      <c r="O29" s="596"/>
      <c r="P29" s="596"/>
      <c r="Q29" s="596"/>
      <c r="R29" s="596"/>
      <c r="S29" s="596"/>
      <c r="T29" s="596"/>
      <c r="U29" s="596"/>
      <c r="V29" s="597"/>
      <c r="W29" s="154" t="s">
        <v>114</v>
      </c>
    </row>
    <row r="30" spans="1:23" ht="25.5" customHeight="1">
      <c r="A30" s="598"/>
      <c r="B30" s="598"/>
      <c r="C30" s="598"/>
      <c r="D30" s="598"/>
      <c r="E30" s="598"/>
      <c r="F30" s="598"/>
      <c r="G30" s="598"/>
      <c r="H30" s="598"/>
      <c r="I30" s="598"/>
      <c r="J30" s="598"/>
      <c r="K30" s="598"/>
      <c r="L30" s="598"/>
      <c r="M30" s="598"/>
      <c r="N30" s="598"/>
      <c r="O30" s="598"/>
      <c r="P30" s="598"/>
      <c r="Q30" s="598"/>
      <c r="R30" s="598"/>
      <c r="S30" s="598"/>
      <c r="T30" s="598"/>
      <c r="U30" s="598"/>
      <c r="V30" s="598"/>
      <c r="W30" s="598"/>
    </row>
    <row r="31" spans="1:23" ht="25.5" customHeight="1">
      <c r="A31" s="598" t="s">
        <v>119</v>
      </c>
      <c r="B31" s="598"/>
      <c r="C31" s="598"/>
      <c r="D31" s="598"/>
      <c r="E31" s="598"/>
      <c r="F31" s="598"/>
      <c r="G31" s="598"/>
      <c r="H31" s="598"/>
      <c r="I31" s="598"/>
      <c r="J31" s="598"/>
      <c r="K31" s="598"/>
      <c r="L31" s="598"/>
      <c r="M31" s="598"/>
      <c r="N31" s="598"/>
      <c r="O31" s="598"/>
      <c r="P31" s="598"/>
      <c r="Q31" s="598"/>
      <c r="R31" s="598"/>
      <c r="S31" s="598"/>
      <c r="T31" s="598"/>
      <c r="U31" s="598"/>
      <c r="V31" s="598"/>
      <c r="W31" s="598"/>
    </row>
  </sheetData>
  <mergeCells count="56">
    <mergeCell ref="C29:V29"/>
    <mergeCell ref="A30:W30"/>
    <mergeCell ref="A31:W31"/>
    <mergeCell ref="C14:V14"/>
    <mergeCell ref="C16:V16"/>
    <mergeCell ref="C18:V18"/>
    <mergeCell ref="A20:A27"/>
    <mergeCell ref="B20:B27"/>
    <mergeCell ref="C23:C25"/>
    <mergeCell ref="E23:I23"/>
    <mergeCell ref="K23:R23"/>
    <mergeCell ref="E24:I24"/>
    <mergeCell ref="K24:R24"/>
    <mergeCell ref="I25:V25"/>
    <mergeCell ref="C26:C27"/>
    <mergeCell ref="D26:L26"/>
    <mergeCell ref="A10:A12"/>
    <mergeCell ref="B10:B12"/>
    <mergeCell ref="C10:G10"/>
    <mergeCell ref="H10:L10"/>
    <mergeCell ref="D27:I27"/>
    <mergeCell ref="J27:V27"/>
    <mergeCell ref="M10:Q10"/>
    <mergeCell ref="R10:V10"/>
    <mergeCell ref="C11:G11"/>
    <mergeCell ref="H11:L11"/>
    <mergeCell ref="M11:Q11"/>
    <mergeCell ref="R11:V11"/>
    <mergeCell ref="C12:G12"/>
    <mergeCell ref="H12:L12"/>
    <mergeCell ref="M12:V12"/>
    <mergeCell ref="C20:C22"/>
    <mergeCell ref="W7:W8"/>
    <mergeCell ref="M8:V8"/>
    <mergeCell ref="K21:R21"/>
    <mergeCell ref="I22:V22"/>
    <mergeCell ref="W20:W27"/>
    <mergeCell ref="W10:W12"/>
    <mergeCell ref="E20:I20"/>
    <mergeCell ref="K20:R20"/>
    <mergeCell ref="E21:I21"/>
    <mergeCell ref="A7:A8"/>
    <mergeCell ref="B7:B8"/>
    <mergeCell ref="A3:A5"/>
    <mergeCell ref="B3:B5"/>
    <mergeCell ref="C3:V3"/>
    <mergeCell ref="C7:C8"/>
    <mergeCell ref="D7:I7"/>
    <mergeCell ref="K7:V7"/>
    <mergeCell ref="W3:W5"/>
    <mergeCell ref="C4:K4"/>
    <mergeCell ref="L4:N4"/>
    <mergeCell ref="O4:V4"/>
    <mergeCell ref="C5:K5"/>
    <mergeCell ref="L5:N5"/>
    <mergeCell ref="O5:V5"/>
  </mergeCells>
  <phoneticPr fontId="1"/>
  <conditionalFormatting sqref="W7:W8">
    <cfRule type="expression" dxfId="1" priority="1">
      <formula>W7&lt;#REF!</formula>
    </cfRule>
    <cfRule type="expression" dxfId="0" priority="2">
      <formula>W7&gt;#REF!</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1DA03-C812-46F3-BE51-9C786769C1AE}">
  <dimension ref="A1:C11"/>
  <sheetViews>
    <sheetView workbookViewId="0">
      <selection activeCell="C7" sqref="C7:C8"/>
    </sheetView>
  </sheetViews>
  <sheetFormatPr defaultRowHeight="13.5"/>
  <cols>
    <col min="1" max="1" width="28.625" customWidth="1"/>
    <col min="2" max="2" width="21.625" customWidth="1"/>
    <col min="3" max="3" width="17.625" customWidth="1"/>
  </cols>
  <sheetData>
    <row r="1" spans="1:3">
      <c r="A1" s="170" t="s">
        <v>232</v>
      </c>
    </row>
    <row r="3" spans="1:3">
      <c r="A3" s="171" t="s">
        <v>233</v>
      </c>
      <c r="B3" s="172">
        <f>積算表!G16</f>
        <v>0</v>
      </c>
      <c r="C3" s="173"/>
    </row>
    <row r="4" spans="1:3">
      <c r="A4" s="171" t="s">
        <v>234</v>
      </c>
      <c r="B4" s="174">
        <f>積算表!Y21</f>
        <v>0</v>
      </c>
      <c r="C4" s="173"/>
    </row>
    <row r="5" spans="1:3">
      <c r="A5" s="171" t="s">
        <v>235</v>
      </c>
      <c r="B5" s="172">
        <f>積算表!G24</f>
        <v>0</v>
      </c>
      <c r="C5" s="173"/>
    </row>
    <row r="6" spans="1:3">
      <c r="A6" s="171" t="s">
        <v>236</v>
      </c>
      <c r="B6" s="172">
        <f>積算表!L24</f>
        <v>0</v>
      </c>
      <c r="C6" s="173"/>
    </row>
    <row r="7" spans="1:3">
      <c r="A7" s="171" t="s">
        <v>237</v>
      </c>
      <c r="B7" s="172">
        <f>積算表!Q24</f>
        <v>0</v>
      </c>
      <c r="C7" s="173"/>
    </row>
    <row r="8" spans="1:3">
      <c r="A8" s="171" t="s">
        <v>238</v>
      </c>
      <c r="B8" s="172" t="e">
        <f>積算表!M26</f>
        <v>#N/A</v>
      </c>
      <c r="C8" s="172" t="str">
        <f>IFERROR(IF(B8&gt;0, "■金額あり…OK", "■空欄…ＮＧ"), "エラー値NG")</f>
        <v>エラー値NG</v>
      </c>
    </row>
    <row r="9" spans="1:3">
      <c r="A9" s="171" t="s">
        <v>239</v>
      </c>
      <c r="B9" s="172"/>
      <c r="C9" s="172" t="s">
        <v>242</v>
      </c>
    </row>
    <row r="10" spans="1:3">
      <c r="A10" s="171" t="s">
        <v>240</v>
      </c>
      <c r="B10" s="172" t="e">
        <f>積算表!M27</f>
        <v>#N/A</v>
      </c>
      <c r="C10" s="172" t="str">
        <f>IFERROR(IF(B10&gt;0, "■金額あり…OK", "■空欄…ＮＧ"), "エラー値NG")</f>
        <v>エラー値NG</v>
      </c>
    </row>
    <row r="11" spans="1:3">
      <c r="A11" s="171" t="s">
        <v>241</v>
      </c>
      <c r="B11" s="172"/>
      <c r="C11" s="172" t="s">
        <v>242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積算表</vt:lpstr>
      <vt:lpstr>加算区分</vt:lpstr>
      <vt:lpstr>保育単価表（Ａ型）</vt:lpstr>
      <vt:lpstr>保育単価表（Ａ型）②</vt:lpstr>
      <vt:lpstr>審査用</vt:lpstr>
      <vt:lpstr>積算表!Print_Area</vt:lpstr>
      <vt:lpstr>'保育単価表（Ａ型）'!Print_Area</vt:lpstr>
      <vt:lpstr>'保育単価表（Ａ型）'!Print_Titles</vt:lpstr>
      <vt:lpstr>休日人数</vt:lpstr>
      <vt:lpstr>休日保育</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2023-10-25T07:17:20Z</cp:lastPrinted>
  <dcterms:created xsi:type="dcterms:W3CDTF">2017-06-06T04:26:55Z</dcterms:created>
  <dcterms:modified xsi:type="dcterms:W3CDTF">2024-12-26T01:23:48Z</dcterms:modified>
</cp:coreProperties>
</file>